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36" windowWidth="19344" windowHeight="8736" activeTab="0"/>
  </bookViews>
  <sheets>
    <sheet name="T7.1" sheetId="1" r:id="rId1"/>
    <sheet name="T7.2" sheetId="2" r:id="rId2"/>
    <sheet name="T7.3" sheetId="3" r:id="rId3"/>
    <sheet name="GS7.1" sheetId="4" r:id="rId4"/>
    <sheet name="TS7.1" sheetId="5" r:id="rId5"/>
    <sheet name="TS7.2" sheetId="6" r:id="rId6"/>
    <sheet name="TS7.3" sheetId="7" r:id="rId7"/>
    <sheet name="TS7.4" sheetId="8" r:id="rId8"/>
    <sheet name="TS7.5" sheetId="9" r:id="rId9"/>
    <sheet name="TS7.6" sheetId="10" r:id="rId10"/>
    <sheet name="TS7.7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uthor" hidden="1">"Ken Oliver"</definedName>
    <definedName name="column_head">#REF!</definedName>
    <definedName name="column_headings" localSheetId="0">#REF!</definedName>
    <definedName name="column_headings" localSheetId="1">#REF!</definedName>
    <definedName name="column_headings" localSheetId="2">#REF!</definedName>
    <definedName name="column_headings" localSheetId="4">#REF!</definedName>
    <definedName name="column_headings" localSheetId="5">#REF!</definedName>
    <definedName name="column_headings" localSheetId="6">#REF!</definedName>
    <definedName name="column_headings" localSheetId="7">#REF!</definedName>
    <definedName name="column_headings" localSheetId="8">#REF!</definedName>
    <definedName name="column_headings" localSheetId="9">#REF!</definedName>
    <definedName name="column_headings">#REF!</definedName>
    <definedName name="column_numbers" localSheetId="0">#REF!</definedName>
    <definedName name="column_numbers" localSheetId="1">#REF!</definedName>
    <definedName name="column_numbers" localSheetId="2">#REF!</definedName>
    <definedName name="column_numbers" localSheetId="4">#REF!</definedName>
    <definedName name="column_numbers" localSheetId="5">#REF!</definedName>
    <definedName name="column_numbers" localSheetId="6">#REF!</definedName>
    <definedName name="column_numbers" localSheetId="7">#REF!</definedName>
    <definedName name="column_numbers" localSheetId="8">#REF!</definedName>
    <definedName name="column_numbers" localSheetId="9">#REF!</definedName>
    <definedName name="column_numbers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ata2" localSheetId="0">#REF!</definedName>
    <definedName name="data2" localSheetId="1">#REF!</definedName>
    <definedName name="data2" localSheetId="2">#REF!</definedName>
    <definedName name="data2" localSheetId="4">#REF!</definedName>
    <definedName name="data2" localSheetId="5">#REF!</definedName>
    <definedName name="data2" localSheetId="6">#REF!</definedName>
    <definedName name="data2" localSheetId="7">#REF!</definedName>
    <definedName name="data2" localSheetId="8">#REF!</definedName>
    <definedName name="data2" localSheetId="9">#REF!</definedName>
    <definedName name="data2">#REF!</definedName>
    <definedName name="Diag">#REF!,#REF!</definedName>
    <definedName name="ea_flux" localSheetId="0">#REF!</definedName>
    <definedName name="ea_flux" localSheetId="1">#REF!</definedName>
    <definedName name="ea_flux" localSheetId="2">#REF!</definedName>
    <definedName name="ea_flux" localSheetId="4">#REF!</definedName>
    <definedName name="ea_flux" localSheetId="5">#REF!</definedName>
    <definedName name="ea_flux" localSheetId="6">#REF!</definedName>
    <definedName name="ea_flux" localSheetId="7">#REF!</definedName>
    <definedName name="ea_flux" localSheetId="8">#REF!</definedName>
    <definedName name="ea_flux" localSheetId="9">#REF!</definedName>
    <definedName name="ea_flux">#REF!</definedName>
    <definedName name="Equilibre" localSheetId="0">#REF!</definedName>
    <definedName name="Equilibre" localSheetId="1">#REF!</definedName>
    <definedName name="Equilibre" localSheetId="2">#REF!</definedName>
    <definedName name="Equilibre" localSheetId="4">#REF!</definedName>
    <definedName name="Equilibre" localSheetId="5">#REF!</definedName>
    <definedName name="Equilibre" localSheetId="6">#REF!</definedName>
    <definedName name="Equilibre" localSheetId="7">#REF!</definedName>
    <definedName name="Equilibre" localSheetId="8">#REF!</definedName>
    <definedName name="Equilibre" localSheetId="9">#REF!</definedName>
    <definedName name="Equilibre">#REF!</definedName>
    <definedName name="females" localSheetId="4">'[11]rba table'!$I$10:$I$49</definedName>
    <definedName name="females" localSheetId="7">'[11]rba table'!$I$10:$I$49</definedName>
    <definedName name="females" localSheetId="8">'[11]rba table'!$I$10:$I$49</definedName>
    <definedName name="females" localSheetId="9">'[11]rba table'!$I$10:$I$49</definedName>
    <definedName name="females" localSheetId="10">'[11]rba table'!$I$10:$I$49</definedName>
    <definedName name="females">'[7]rba table'!$I$10:$I$49</definedName>
    <definedName name="fig4b">#REF!</definedName>
    <definedName name="fmtr" localSheetId="4">#REF!</definedName>
    <definedName name="fmtr" localSheetId="5">#REF!</definedName>
    <definedName name="fmtr" localSheetId="6">#REF!</definedName>
    <definedName name="fmtr">#REF!</definedName>
    <definedName name="footno" localSheetId="4">#REF!</definedName>
    <definedName name="footno" localSheetId="5">#REF!</definedName>
    <definedName name="footno" localSheetId="6">#REF!</definedName>
    <definedName name="footno">#REF!</definedName>
    <definedName name="footnotes" localSheetId="0">#REF!</definedName>
    <definedName name="footnotes" localSheetId="1">#REF!</definedName>
    <definedName name="footnotes" localSheetId="2">#REF!</definedName>
    <definedName name="footnotes" localSheetId="4">#REF!</definedName>
    <definedName name="footnotes" localSheetId="5">#REF!</definedName>
    <definedName name="footnotes" localSheetId="6">#REF!</definedName>
    <definedName name="footnotes" localSheetId="7">#REF!</definedName>
    <definedName name="footnotes" localSheetId="8">#REF!</definedName>
    <definedName name="footnotes" localSheetId="9">#REF!</definedName>
    <definedName name="footnotes">#REF!</definedName>
    <definedName name="footnotes2" localSheetId="4">#REF!</definedName>
    <definedName name="footnotes2" localSheetId="5">#REF!</definedName>
    <definedName name="footnotes2" localSheetId="6">#REF!</definedName>
    <definedName name="footnotes2">#REF!</definedName>
    <definedName name="GEOG9703">#REF!</definedName>
    <definedName name="HTML_CodePage" hidden="1">1252</definedName>
    <definedName name="HTML_Control" localSheetId="0" hidden="1">{"'swa xoffs'!$A$4:$Q$37"}</definedName>
    <definedName name="HTML_Control" localSheetId="2" hidden="1">{"'swa xoffs'!$A$4:$Q$37"}</definedName>
    <definedName name="HTML_Control" localSheetId="4" hidden="1">{"'swa xoffs'!$A$4:$Q$37"}</definedName>
    <definedName name="HTML_Control" localSheetId="6" hidden="1">{"'swa xoffs'!$A$4:$Q$37"}</definedName>
    <definedName name="HTML_Control" localSheetId="7" hidden="1">{"'swa xoffs'!$A$4:$Q$37"}</definedName>
    <definedName name="HTML_Control" localSheetId="8" hidden="1">{"'swa xoffs'!$A$4:$Q$37"}</definedName>
    <definedName name="HTML_Control" localSheetId="9" hidden="1">{"'swa xoffs'!$A$4:$Q$37"}</definedName>
    <definedName name="HTML_Control" localSheetId="1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4">'[11]rba table'!$C$10:$C$49</definedName>
    <definedName name="males" localSheetId="7">'[11]rba table'!$C$10:$C$49</definedName>
    <definedName name="males" localSheetId="8">'[11]rba table'!$C$10:$C$49</definedName>
    <definedName name="males" localSheetId="9">'[11]rba table'!$C$10:$C$49</definedName>
    <definedName name="males" localSheetId="10">'[11]rba table'!$C$10:$C$49</definedName>
    <definedName name="males">'[7]rba table'!$C$10:$C$49</definedName>
    <definedName name="PIB" localSheetId="0">#REF!</definedName>
    <definedName name="PIB" localSheetId="1">#REF!</definedName>
    <definedName name="PIB" localSheetId="2">#REF!</definedName>
    <definedName name="PIB" localSheetId="4">#REF!</definedName>
    <definedName name="PIB" localSheetId="5">#REF!</definedName>
    <definedName name="PIB" localSheetId="6">#REF!</definedName>
    <definedName name="PIB" localSheetId="7">#REF!</definedName>
    <definedName name="PIB" localSheetId="8">#REF!</definedName>
    <definedName name="PIB" localSheetId="9">#REF!</definedName>
    <definedName name="PIB">#REF!</definedName>
    <definedName name="Rentflag">IF('[8]Comparison'!$B$7,"","not ")</definedName>
    <definedName name="ressources" localSheetId="0">#REF!</definedName>
    <definedName name="ressources" localSheetId="1">#REF!</definedName>
    <definedName name="ressources" localSheetId="2">#REF!</definedName>
    <definedName name="ressources" localSheetId="4">#REF!</definedName>
    <definedName name="ressources" localSheetId="5">#REF!</definedName>
    <definedName name="ressources" localSheetId="6">#REF!</definedName>
    <definedName name="ressources" localSheetId="7">#REF!</definedName>
    <definedName name="ressources" localSheetId="8">#REF!</definedName>
    <definedName name="ressources" localSheetId="9">#REF!</definedName>
    <definedName name="ressources">#REF!</definedName>
    <definedName name="rpflux" localSheetId="0">#REF!</definedName>
    <definedName name="rpflux" localSheetId="1">#REF!</definedName>
    <definedName name="rpflux" localSheetId="2">#REF!</definedName>
    <definedName name="rpflux" localSheetId="4">#REF!</definedName>
    <definedName name="rpflux" localSheetId="5">#REF!</definedName>
    <definedName name="rpflux" localSheetId="6">#REF!</definedName>
    <definedName name="rpflux" localSheetId="7">#REF!</definedName>
    <definedName name="rpflux" localSheetId="8">#REF!</definedName>
    <definedName name="rpflux" localSheetId="9">#REF!</definedName>
    <definedName name="rpflux">#REF!</definedName>
    <definedName name="rptof" localSheetId="0">#REF!</definedName>
    <definedName name="rptof" localSheetId="1">#REF!</definedName>
    <definedName name="rptof" localSheetId="2">#REF!</definedName>
    <definedName name="rptof" localSheetId="4">#REF!</definedName>
    <definedName name="rptof" localSheetId="5">#REF!</definedName>
    <definedName name="rptof" localSheetId="6">#REF!</definedName>
    <definedName name="rptof" localSheetId="7">#REF!</definedName>
    <definedName name="rptof" localSheetId="8">#REF!</definedName>
    <definedName name="rptof" localSheetId="9">#REF!</definedName>
    <definedName name="rptof">#REF!</definedName>
    <definedName name="spanners_level1" localSheetId="0">#REF!</definedName>
    <definedName name="spanners_level1" localSheetId="1">#REF!</definedName>
    <definedName name="spanners_level1" localSheetId="2">#REF!</definedName>
    <definedName name="spanners_level1" localSheetId="4">#REF!</definedName>
    <definedName name="spanners_level1" localSheetId="5">#REF!</definedName>
    <definedName name="spanners_level1" localSheetId="6">#REF!</definedName>
    <definedName name="spanners_level1" localSheetId="7">#REF!</definedName>
    <definedName name="spanners_level1" localSheetId="8">#REF!</definedName>
    <definedName name="spanners_level1" localSheetId="9">#REF!</definedName>
    <definedName name="spanners_level1">#REF!</definedName>
    <definedName name="spanners_level2" localSheetId="0">#REF!</definedName>
    <definedName name="spanners_level2" localSheetId="1">#REF!</definedName>
    <definedName name="spanners_level2" localSheetId="2">#REF!</definedName>
    <definedName name="spanners_level2" localSheetId="4">#REF!</definedName>
    <definedName name="spanners_level2" localSheetId="5">#REF!</definedName>
    <definedName name="spanners_level2" localSheetId="6">#REF!</definedName>
    <definedName name="spanners_level2" localSheetId="7">#REF!</definedName>
    <definedName name="spanners_level2" localSheetId="8">#REF!</definedName>
    <definedName name="spanners_level2" localSheetId="9">#REF!</definedName>
    <definedName name="spanners_level2">#REF!</definedName>
    <definedName name="spanners_level3" localSheetId="0">#REF!</definedName>
    <definedName name="spanners_level3" localSheetId="1">#REF!</definedName>
    <definedName name="spanners_level3" localSheetId="2">#REF!</definedName>
    <definedName name="spanners_level3" localSheetId="4">#REF!</definedName>
    <definedName name="spanners_level3" localSheetId="5">#REF!</definedName>
    <definedName name="spanners_level3" localSheetId="6">#REF!</definedName>
    <definedName name="spanners_level3" localSheetId="7">#REF!</definedName>
    <definedName name="spanners_level3" localSheetId="8">#REF!</definedName>
    <definedName name="spanners_level3" localSheetId="9">#REF!</definedName>
    <definedName name="spanners_level3">#REF!</definedName>
    <definedName name="spanners_level4" localSheetId="0">#REF!</definedName>
    <definedName name="spanners_level4" localSheetId="1">#REF!</definedName>
    <definedName name="spanners_level4" localSheetId="2">#REF!</definedName>
    <definedName name="spanners_level4" localSheetId="4">#REF!</definedName>
    <definedName name="spanners_level4" localSheetId="5">#REF!</definedName>
    <definedName name="spanners_level4" localSheetId="6">#REF!</definedName>
    <definedName name="spanners_level4" localSheetId="7">#REF!</definedName>
    <definedName name="spanners_level4" localSheetId="8">#REF!</definedName>
    <definedName name="spanners_level4" localSheetId="9">#REF!</definedName>
    <definedName name="spanners_level4">#REF!</definedName>
    <definedName name="spanners_level5" localSheetId="0">#REF!</definedName>
    <definedName name="spanners_level5" localSheetId="1">#REF!</definedName>
    <definedName name="spanners_level5" localSheetId="2">#REF!</definedName>
    <definedName name="spanners_level5" localSheetId="4">#REF!</definedName>
    <definedName name="spanners_level5" localSheetId="5">#REF!</definedName>
    <definedName name="spanners_level5" localSheetId="6">#REF!</definedName>
    <definedName name="spanners_level5" localSheetId="7">#REF!</definedName>
    <definedName name="spanners_level5" localSheetId="8">#REF!</definedName>
    <definedName name="spanners_level5" localSheetId="9">#REF!</definedName>
    <definedName name="spanners_level5">#REF!</definedName>
    <definedName name="spanners_levelV" localSheetId="4">#REF!</definedName>
    <definedName name="spanners_levelV" localSheetId="5">#REF!</definedName>
    <definedName name="spanners_levelV" localSheetId="6">#REF!</definedName>
    <definedName name="spanners_levelV">#REF!</definedName>
    <definedName name="spanners_levelX" localSheetId="4">#REF!</definedName>
    <definedName name="spanners_levelX" localSheetId="5">#REF!</definedName>
    <definedName name="spanners_levelX" localSheetId="6">#REF!</definedName>
    <definedName name="spanners_levelX">#REF!</definedName>
    <definedName name="spanners_levelY" localSheetId="4">#REF!</definedName>
    <definedName name="spanners_levelY" localSheetId="5">#REF!</definedName>
    <definedName name="spanners_levelY" localSheetId="6">#REF!</definedName>
    <definedName name="spanners_levelY">#REF!</definedName>
    <definedName name="spanners_levelZ" localSheetId="4">#REF!</definedName>
    <definedName name="spanners_levelZ" localSheetId="5">#REF!</definedName>
    <definedName name="spanners_levelZ" localSheetId="6">#REF!</definedName>
    <definedName name="spanners_levelZ">#REF!</definedName>
    <definedName name="stub_lines" localSheetId="0">#REF!</definedName>
    <definedName name="stub_lines" localSheetId="1">#REF!</definedName>
    <definedName name="stub_lines" localSheetId="2">#REF!</definedName>
    <definedName name="stub_lines" localSheetId="4">#REF!</definedName>
    <definedName name="stub_lines" localSheetId="5">#REF!</definedName>
    <definedName name="stub_lines" localSheetId="6">#REF!</definedName>
    <definedName name="stub_lines" localSheetId="7">#REF!</definedName>
    <definedName name="stub_lines" localSheetId="8">#REF!</definedName>
    <definedName name="stub_lines" localSheetId="9">#REF!</definedName>
    <definedName name="stub_lines">#REF!</definedName>
    <definedName name="Table_DE.4b__Sources_of_private_wealth_accumulation_in_Germany__1870_2010___Multiplicative_decomposition">'[12]TableDE4b'!$A$3</definedName>
    <definedName name="temp" localSheetId="4">#REF!</definedName>
    <definedName name="temp" localSheetId="5">#REF!</definedName>
    <definedName name="temp" localSheetId="6">#REF!</definedName>
    <definedName name="temp">#REF!</definedName>
    <definedName name="titles" localSheetId="0">#REF!</definedName>
    <definedName name="titles" localSheetId="1">#REF!</definedName>
    <definedName name="titles" localSheetId="2">#REF!</definedName>
    <definedName name="titles" localSheetId="4">#REF!</definedName>
    <definedName name="titles" localSheetId="5">#REF!</definedName>
    <definedName name="titles" localSheetId="6">#REF!</definedName>
    <definedName name="titles" localSheetId="7">#REF!</definedName>
    <definedName name="titles" localSheetId="8">#REF!</definedName>
    <definedName name="titles" localSheetId="9">#REF!</definedName>
    <definedName name="titles">#REF!</definedName>
    <definedName name="totals" localSheetId="0">#REF!</definedName>
    <definedName name="totals" localSheetId="1">#REF!</definedName>
    <definedName name="totals" localSheetId="2">#REF!</definedName>
    <definedName name="totals" localSheetId="4">#REF!</definedName>
    <definedName name="totals" localSheetId="5">#REF!</definedName>
    <definedName name="totals" localSheetId="6">#REF!</definedName>
    <definedName name="totals" localSheetId="7">#REF!</definedName>
    <definedName name="totals" localSheetId="8">#REF!</definedName>
    <definedName name="totals" localSheetId="9">#REF!</definedName>
    <definedName name="totals">#REF!</definedName>
    <definedName name="Version" hidden="1">37448</definedName>
    <definedName name="xxx" localSheetId="0">#REF!</definedName>
    <definedName name="xxx" localSheetId="1">#REF!</definedName>
    <definedName name="xxx" localSheetId="2">#REF!</definedName>
    <definedName name="xxx" localSheetId="4">#REF!</definedName>
    <definedName name="xxx" localSheetId="5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>#REF!</definedName>
    <definedName name="Year">'[8]Output'!$C$4:$C$38</definedName>
    <definedName name="YearLabel">'[8]Output'!$B$15</definedName>
  </definedNames>
  <calcPr fullCalcOnLoad="1"/>
</workbook>
</file>

<file path=xl/sharedStrings.xml><?xml version="1.0" encoding="utf-8"?>
<sst xmlns="http://schemas.openxmlformats.org/spreadsheetml/2006/main" count="133" uniqueCount="61">
  <si>
    <t>Part des différents groupes             dans le total des patrimoines</t>
  </si>
  <si>
    <t>dont: les 1% les plus riches        ("classes dominantes")</t>
  </si>
  <si>
    <t>dont: les 9% suivants               ("classes aisées")</t>
  </si>
  <si>
    <t>Coefficient de Gini correspondant (indicateur synthétique d'inégalité)</t>
  </si>
  <si>
    <r>
      <t xml:space="preserve">Inégalité faible       </t>
    </r>
    <r>
      <rPr>
        <sz val="12"/>
        <rFont val="Arial Narrow"/>
        <family val="2"/>
      </rPr>
      <t>(jamais observée; société idéale?)</t>
    </r>
  </si>
  <si>
    <r>
      <t xml:space="preserve">Inégalité moyenne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pays scandinaves, </t>
    </r>
    <r>
      <rPr>
        <sz val="11"/>
        <rFont val="Arial Narrow"/>
        <family val="2"/>
      </rPr>
      <t>années 1970-80)</t>
    </r>
  </si>
  <si>
    <r>
      <t xml:space="preserve">Inégalité moyenne-forte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2010)</t>
    </r>
  </si>
  <si>
    <r>
      <t xml:space="preserve">Inégalité forte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2010)</t>
    </r>
  </si>
  <si>
    <r>
      <t xml:space="preserve">Les 10% les plus riches </t>
    </r>
    <r>
      <rPr>
        <sz val="14"/>
        <rFont val="Arial"/>
        <family val="2"/>
      </rPr>
      <t>"Classes supérieures"</t>
    </r>
  </si>
  <si>
    <r>
      <t xml:space="preserve">Les 40% du milieu    </t>
    </r>
    <r>
      <rPr>
        <sz val="14"/>
        <rFont val="Arial"/>
        <family val="2"/>
      </rPr>
      <t>"Classes moyennes"</t>
    </r>
  </si>
  <si>
    <r>
      <t xml:space="preserve">Les 50% les plus pauvres    </t>
    </r>
    <r>
      <rPr>
        <sz val="14"/>
        <rFont val="Arial"/>
        <family val="2"/>
      </rPr>
      <t>"Classes populaires"</t>
    </r>
  </si>
  <si>
    <t xml:space="preserve">Part des différents groupes             dans le total des revenus </t>
  </si>
  <si>
    <r>
      <t xml:space="preserve">Inégalité faible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pays scandinaves, années 1970-80)</t>
    </r>
  </si>
  <si>
    <r>
      <t xml:space="preserve">Inégalité moyenne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2010)</t>
    </r>
  </si>
  <si>
    <r>
      <t>Inégalité       très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2030?)</t>
    </r>
  </si>
  <si>
    <t>Part des différents groupes             dans le total des revenus du travail</t>
  </si>
  <si>
    <r>
      <t>Inégalité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2010)</t>
    </r>
  </si>
  <si>
    <r>
      <t>Inégalité   très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2030?)</t>
    </r>
  </si>
  <si>
    <t>Tableau 7.1. L'inégalité des revenus du travail                                                                                                       dans le temps et l'espace</t>
  </si>
  <si>
    <t>Tableau 7.2. L'inégalité de la propriété du capital                                                                                                      dans le temps et l'espace</t>
  </si>
  <si>
    <t>Lecture: dans les sociétés où l'inégalité des revenus du travail est relativement faible (comme les pays scandinaves dans les années 1970-1980), les 10% les mieux payés reçoivent environ 20% des revenus du travail, les 50% les moins bien payés environ 35%, et les 40% du milieu environ 45%. Le coefficient de Gini correspondant (indicateur synthétique d'inégalité allant de 0 à 1) est de 0,19. Voir annexe technique.</t>
  </si>
  <si>
    <t>Lecture: dans les sociétés caractérisés par un inégalité "moyenne" de la propriété du capital (comme les pays scandinaves dans les années 1970-1980), les 10% les plus riches en patrimoine détiennent environ 50% des patrimoines, les 50% les moins riches environ 10%, et les 40% du milieu environ 40%. Le coefficient de Gini correspondant est de 0,58. Voir annexe technique.</t>
  </si>
  <si>
    <t>Lecture: dans les sociétés où l'inégalité totale des revenus du travail est relativement faible (comme les pays scandinaves dans les années 1970-1980), les 10% les plus riches détiennent environ 20% du revenu total, et les 50% les plus pauvres environ 30%. Le coefficient de Gini correspondant est de 0.26. Voir annexe technique.</t>
  </si>
  <si>
    <t>Coefficient de Gini: répartition à 2 groupes (90% du bas, 10% du haut)</t>
  </si>
  <si>
    <t>Coefficient de Gini: répartition à 3 groupes (50% du bas, 40% suivants, 10% du haut)</t>
  </si>
  <si>
    <r>
      <t xml:space="preserve">Coefficient de Gini: répartition à 4 groupes </t>
    </r>
    <r>
      <rPr>
        <sz val="14"/>
        <rFont val="Arial Narrow"/>
        <family val="2"/>
      </rPr>
      <t>(50% du bas, 40% suivants, 9% suivants, 1% du haut)</t>
    </r>
  </si>
  <si>
    <t>Lecture: plus on prend en compte de groupe sociaux différents dans la répartition, plus le coefficient de Gini correspondant est élevé. Voir formules et annexe technique.</t>
  </si>
  <si>
    <r>
      <t>Inégalité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2010)</t>
    </r>
  </si>
  <si>
    <r>
      <t>Inégalité   très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2030?)</t>
    </r>
  </si>
  <si>
    <r>
      <t xml:space="preserve">Les 10% les plus riches </t>
    </r>
    <r>
      <rPr>
        <sz val="14"/>
        <rFont val="Arial"/>
        <family val="2"/>
      </rPr>
      <t>"Classes supérieures"</t>
    </r>
  </si>
  <si>
    <r>
      <t xml:space="preserve">Les 40% du milieu    </t>
    </r>
    <r>
      <rPr>
        <sz val="14"/>
        <rFont val="Arial"/>
        <family val="2"/>
      </rPr>
      <t>"Classes moyennes"</t>
    </r>
  </si>
  <si>
    <r>
      <t xml:space="preserve">Les 50% les plus pauvres    </t>
    </r>
    <r>
      <rPr>
        <sz val="14"/>
        <rFont val="Arial"/>
        <family val="2"/>
      </rPr>
      <t>"Classes populaires"</t>
    </r>
  </si>
  <si>
    <r>
      <t xml:space="preserve">Inégalité très forte </t>
    </r>
    <r>
      <rPr>
        <sz val="14"/>
        <rFont val="Arial"/>
        <family val="2"/>
      </rPr>
      <t xml:space="preserve">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1910; sociétés traditionnelles)</t>
    </r>
  </si>
  <si>
    <t>Lecture:  plus on prend en compte de groupe sociaux différents dans la répartition, plus le coefficient de Gini correspondant est élevé. Voir formules et annexe technique.</t>
  </si>
  <si>
    <r>
      <t>Inégalité forte</t>
    </r>
    <r>
      <rPr>
        <sz val="14"/>
        <rFont val="Arial"/>
        <family val="2"/>
      </rPr>
      <t xml:space="preserve">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2010; Europe 1910; </t>
    </r>
    <r>
      <rPr>
        <sz val="11"/>
        <rFont val="Arial Narrow"/>
        <family val="2"/>
      </rPr>
      <t>sociétés traditionnelles</t>
    </r>
    <r>
      <rPr>
        <sz val="12"/>
        <rFont val="Arial Narrow"/>
        <family val="2"/>
      </rPr>
      <t>)</t>
    </r>
  </si>
  <si>
    <r>
      <t>Inégalité       très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2030?)</t>
    </r>
  </si>
  <si>
    <t>Tableau 7.3. L'inégalité totale des revenus (travail et capital)                                                                                                       dans le temps et l'espace</t>
  </si>
  <si>
    <r>
      <t xml:space="preserve">Inégalité très forte </t>
    </r>
    <r>
      <rPr>
        <sz val="14"/>
        <rFont val="Arial"/>
        <family val="2"/>
      </rPr>
      <t xml:space="preserve">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1910)</t>
    </r>
  </si>
  <si>
    <r>
      <t>Inégalité forte</t>
    </r>
    <r>
      <rPr>
        <sz val="14"/>
        <rFont val="Arial"/>
        <family val="2"/>
      </rPr>
      <t xml:space="preserve">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2010; Europe 1910</t>
    </r>
    <r>
      <rPr>
        <sz val="12"/>
        <rFont val="Arial Narrow"/>
        <family val="2"/>
      </rPr>
      <t>)</t>
    </r>
  </si>
  <si>
    <t>x</t>
  </si>
  <si>
    <t>% du revenu ou du capital total détenu par les x% les plus pauvres</t>
  </si>
  <si>
    <t>Courbe n°1 (linéaire)</t>
  </si>
  <si>
    <t>Courbe n°2 (continue)</t>
  </si>
  <si>
    <r>
      <t>Courbe continue: y = a 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 (1-a) x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2"/>
      </rPr>
      <t>, avec coeff a t.q. y=50% pour x=90%</t>
    </r>
  </si>
  <si>
    <t>coeff a =</t>
  </si>
  <si>
    <t>Tableau S7.7. Exemples de courbes de Gini-Lorenz                                (séries utilisées pour le graphique S7.1)</t>
  </si>
  <si>
    <t xml:space="preserve">Tableau S7.6. Calcul des coefficients de Gini correspondants à différents niveaux d'inégalité totale des des revenus (travail et capital)  </t>
  </si>
  <si>
    <t xml:space="preserve">Tableau S7.5. Calculs des coefficients de Gini correspondants à différents niveaux d'inégalité de la propriété du capital                                                             </t>
  </si>
  <si>
    <t xml:space="preserve">Tableau S7.4. Calcul des coefficients de Gini correspondant à différents niveaux d'inégalité des revenus du travail              </t>
  </si>
  <si>
    <t xml:space="preserve">Tableau S7.1. Calcul des revenus correspondant à différents niveaux d'inégalité des revenus du travail              </t>
  </si>
  <si>
    <t xml:space="preserve">Revenu du travail moyen des différents groupes             </t>
  </si>
  <si>
    <t>Lecture:  pour un même patrimoine moyen de 200 000€ par adulte, le patrimoine moyen des 50% les plus pauvres peut varier de 100 000€ dans un société faiblement inégalitaire à 20 000€ dans une société très fortement inégalitaire. Voir formules et annexe technique.</t>
  </si>
  <si>
    <t>Patrimoine moyen par adulte</t>
  </si>
  <si>
    <t>Revenu du travail moyen par adulte et par an</t>
  </si>
  <si>
    <t>Lecture: pour un même revenu du travail moyen de 24 000€ par adulte et par an (2 000€ par mois), le revenu moyen des 50% les moins bien payés peut varier de 16 800€ par an (1 400€ par mois) dans un société faiblement inégalitaire à 9 600€ par an (800€ par mois) dans une société très fortement inégalitaire. Voir formules et annexe technique.</t>
  </si>
  <si>
    <t xml:space="preserve">Tableau S7.2. Calculs des patrimoines moyens correspondent à différents niveaux d'inégalité de la propriété du capital                                                                                                     </t>
  </si>
  <si>
    <t xml:space="preserve">Tableau S7.3. Calculs des revenus moyens correspondant à différents niveaux d'inégalité totale des revenus (travail et capital)                                                                                                       </t>
  </si>
  <si>
    <t>Patrimoine moyen des différents groupes</t>
  </si>
  <si>
    <t>Revenu moyen des différents groupes</t>
  </si>
  <si>
    <t>Revenu moyen (travail et capital) par adulte et par an</t>
  </si>
  <si>
    <t>Lecture: pour un même revenu moyen de 30 000€ par adulte et par an (2 500€ par mois), le revenu moyen des 50% les plus pauvres peut varier de 18 000€ par an (1 500€ par mois) dans un société faiblement inégalitaire à 9 000€ par an (750€ par mois) dans une société très fortement inégalitaire. Voir formules et annexe technique.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</si>
</sst>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\$#,##0\ ;\(\$#,##0\)"/>
    <numFmt numFmtId="167" formatCode="0.000"/>
    <numFmt numFmtId="168" formatCode="#,##0.0"/>
    <numFmt numFmtId="169" formatCode="#,##0.000"/>
    <numFmt numFmtId="170" formatCode="#,##0\ &quot;€&quot;"/>
    <numFmt numFmtId="171" formatCode="_-* #,##0.00_-;\-* #,##0.00_-;_-* &quot;-&quot;??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&quot;£&quot;* #,##0_-;\-&quot;£&quot;* #,##0_-;_-&quot;£&quot;* &quot;-&quot;_-;_-@_-"/>
    <numFmt numFmtId="175" formatCode="&quot;$&quot;#,##0_);\(&quot;$&quot;#,##0\)"/>
    <numFmt numFmtId="176" formatCode="General_)"/>
    <numFmt numFmtId="177" formatCode="#,##0.00__;\-#,##0.00__;#,##0.00__;@__"/>
    <numFmt numFmtId="178" formatCode="_ * #,##0.00_ ;_ * \-#,##0.00_ ;_ * &quot;-&quot;??_ ;_ @_ "/>
    <numFmt numFmtId="179" formatCode="_-* #,##0\ _F_-;\-* #,##0\ _F_-;_-* &quot;-&quot;\ _F_-;_-@_-"/>
    <numFmt numFmtId="180" formatCode="\$#,##0.00\ ;\(\$#,##0.00\)"/>
    <numFmt numFmtId="181" formatCode="_-* #,##0\ &quot;F&quot;_-;\-* #,##0\ &quot;F&quot;_-;_-* &quot;-&quot;\ &quot;F&quot;_-;_-@_-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"/>
    <numFmt numFmtId="190" formatCode="&quot;$&quot;#,##0"/>
    <numFmt numFmtId="191" formatCode="yyyy"/>
    <numFmt numFmtId="192" formatCode="0.00000"/>
    <numFmt numFmtId="193" formatCode="#,##0&quot;    &quot;;\-#,##0&quot;    &quot;;&quot;--    &quot;;@&quot;    &quot;"/>
    <numFmt numFmtId="194" formatCode="#,##0&quot;    &quot;;#,##0&quot;    &quot;;&quot;--    &quot;;@&quot;    &quot;"/>
    <numFmt numFmtId="195" formatCode="#,##0&quot;   &quot;;\-#,##0&quot;   &quot;;&quot;--   &quot;;@&quot;   &quot;"/>
    <numFmt numFmtId="196" formatCode="#,##0&quot;        &quot;"/>
    <numFmt numFmtId="197" formatCode="#,##0&quot;     &quot;"/>
    <numFmt numFmtId="198" formatCode="#,##0\ &quot;F&quot;;\-#,##0\ &quot;F&quot;"/>
    <numFmt numFmtId="199" formatCode="#,##0\ &quot;F&quot;;[Red]\-#,##0\ &quot;F&quot;"/>
    <numFmt numFmtId="200" formatCode="#,##0.00\ &quot;F&quot;;\-#,##0.00\ &quot;F&quot;"/>
    <numFmt numFmtId="201" formatCode="#,##0.00\ &quot;F&quot;;[Red]\-#,##0.00\ &quot;F&quot;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#,##0.0000"/>
    <numFmt numFmtId="205" formatCode="#,##0.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.000%"/>
    <numFmt numFmtId="210" formatCode="m/d"/>
    <numFmt numFmtId="211" formatCode="0.0000%"/>
    <numFmt numFmtId="212" formatCode="0.00000%"/>
    <numFmt numFmtId="213" formatCode="0.0000000"/>
    <numFmt numFmtId="214" formatCode="0.000000"/>
    <numFmt numFmtId="215" formatCode="[$-40C]dddd\ d\ mmmm\ 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"/>
      <family val="0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0"/>
    </font>
    <font>
      <sz val="12"/>
      <name val="Arial CE"/>
      <family val="0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imes"/>
      <family val="1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3"/>
      <name val="Arial Narrow"/>
      <family val="2"/>
    </font>
    <font>
      <sz val="11"/>
      <name val="Arial"/>
      <family val="2"/>
    </font>
    <font>
      <i/>
      <sz val="14"/>
      <name val="Arial"/>
      <family val="2"/>
    </font>
    <font>
      <b/>
      <sz val="14"/>
      <name val="Arial Narrow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12.8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176" fontId="6" fillId="0" borderId="0">
      <alignment vertical="top"/>
      <protection/>
    </xf>
    <xf numFmtId="0" fontId="7" fillId="14" borderId="1" applyNumberFormat="0" applyAlignment="0" applyProtection="0"/>
    <xf numFmtId="0" fontId="7" fillId="14" borderId="1" applyNumberFormat="0" applyAlignment="0" applyProtection="0"/>
    <xf numFmtId="0" fontId="8" fillId="0" borderId="2" applyNumberFormat="0" applyFill="0" applyAlignment="0" applyProtection="0"/>
    <xf numFmtId="0" fontId="9" fillId="22" borderId="3" applyNumberFormat="0" applyAlignment="0" applyProtection="0"/>
    <xf numFmtId="172" fontId="0" fillId="0" borderId="0" applyFont="0" applyFill="0" applyBorder="0" applyAlignment="0" applyProtection="0"/>
    <xf numFmtId="3" fontId="10" fillId="0" borderId="0" applyFill="0" applyBorder="0">
      <alignment horizontal="right" vertical="top"/>
      <protection/>
    </xf>
    <xf numFmtId="169" fontId="10" fillId="0" borderId="0" applyFill="0" applyBorder="0">
      <alignment horizontal="right" vertical="top"/>
      <protection/>
    </xf>
    <xf numFmtId="3" fontId="10" fillId="0" borderId="0" applyFill="0" applyBorder="0">
      <alignment horizontal="right" vertical="top"/>
      <protection/>
    </xf>
    <xf numFmtId="168" fontId="6" fillId="0" borderId="0" applyFont="0" applyFill="0" applyBorder="0">
      <alignment horizontal="right" vertical="top"/>
      <protection/>
    </xf>
    <xf numFmtId="177" fontId="10" fillId="0" borderId="0" applyFont="0" applyFill="0" applyBorder="0" applyAlignment="0" applyProtection="0"/>
    <xf numFmtId="169" fontId="10" fillId="0" borderId="0">
      <alignment horizontal="right" vertical="top"/>
      <protection/>
    </xf>
    <xf numFmtId="17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3" borderId="4" applyNumberFormat="0" applyFont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0" applyNumberFormat="0" applyFill="0" applyBorder="0" applyAlignment="0" applyProtection="0"/>
    <xf numFmtId="3" fontId="11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1" applyNumberFormat="0" applyAlignment="0" applyProtection="0"/>
    <xf numFmtId="0" fontId="4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0" fillId="0" borderId="0">
      <alignment/>
      <protection/>
    </xf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8" applyNumberFormat="0" applyFill="0" applyAlignment="0" applyProtection="0"/>
    <xf numFmtId="1" fontId="6" fillId="0" borderId="0">
      <alignment vertical="top" wrapText="1"/>
      <protection/>
    </xf>
    <xf numFmtId="1" fontId="26" fillId="0" borderId="0" applyFill="0" applyBorder="0" applyProtection="0">
      <alignment/>
    </xf>
    <xf numFmtId="1" fontId="25" fillId="0" borderId="0" applyFont="0" applyFill="0" applyBorder="0" applyProtection="0">
      <alignment vertical="center"/>
    </xf>
    <xf numFmtId="1" fontId="27" fillId="0" borderId="0">
      <alignment horizontal="right" vertical="top"/>
      <protection/>
    </xf>
    <xf numFmtId="0" fontId="28" fillId="0" borderId="0">
      <alignment/>
      <protection/>
    </xf>
    <xf numFmtId="1" fontId="10" fillId="0" borderId="0" applyNumberFormat="0" applyFill="0" applyBorder="0">
      <alignment vertical="top"/>
      <protection/>
    </xf>
    <xf numFmtId="0" fontId="0" fillId="23" borderId="4" applyNumberFormat="0" applyFont="0" applyAlignment="0" applyProtection="0"/>
    <xf numFmtId="0" fontId="29" fillId="14" borderId="9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0" fillId="23" borderId="4" applyNumberFormat="0" applyFont="0" applyAlignment="0" applyProtection="0"/>
    <xf numFmtId="0" fontId="5" fillId="7" borderId="0" applyNumberFormat="0" applyBorder="0" applyAlignment="0" applyProtection="0"/>
    <xf numFmtId="0" fontId="29" fillId="14" borderId="9" applyNumberFormat="0" applyAlignment="0" applyProtection="0"/>
    <xf numFmtId="0" fontId="0" fillId="0" borderId="0">
      <alignment/>
      <protection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30" fillId="0" borderId="10">
      <alignment horizontal="center"/>
      <protection/>
    </xf>
    <xf numFmtId="49" fontId="10" fillId="0" borderId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2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" fontId="33" fillId="0" borderId="0">
      <alignment vertical="top" wrapText="1"/>
      <protection/>
    </xf>
  </cellStyleXfs>
  <cellXfs count="229">
    <xf numFmtId="0" fontId="0" fillId="0" borderId="0" xfId="0" applyAlignment="1">
      <alignment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1" fontId="37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9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170" fontId="38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9" fontId="43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170" fontId="43" fillId="0" borderId="13" xfId="0" applyNumberFormat="1" applyFont="1" applyBorder="1" applyAlignment="1">
      <alignment horizontal="center" vertical="center"/>
    </xf>
    <xf numFmtId="170" fontId="43" fillId="0" borderId="0" xfId="0" applyNumberFormat="1" applyFont="1" applyBorder="1" applyAlignment="1">
      <alignment horizontal="center" vertical="center"/>
    </xf>
    <xf numFmtId="9" fontId="43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9" fontId="37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3" fontId="38" fillId="0" borderId="0" xfId="0" applyNumberFormat="1" applyFont="1" applyBorder="1" applyAlignment="1">
      <alignment/>
    </xf>
    <xf numFmtId="0" fontId="38" fillId="0" borderId="12" xfId="0" applyFont="1" applyBorder="1" applyAlignment="1">
      <alignment/>
    </xf>
    <xf numFmtId="9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9" fontId="38" fillId="0" borderId="0" xfId="0" applyNumberFormat="1" applyFont="1" applyBorder="1" applyAlignment="1">
      <alignment horizontal="center" vertical="center" wrapText="1"/>
    </xf>
    <xf numFmtId="164" fontId="38" fillId="0" borderId="0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3" fillId="0" borderId="12" xfId="0" applyFont="1" applyBorder="1" applyAlignment="1">
      <alignment horizontal="center"/>
    </xf>
    <xf numFmtId="9" fontId="38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9" fontId="38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9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2" fontId="38" fillId="0" borderId="0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/>
    </xf>
    <xf numFmtId="9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9" fontId="0" fillId="0" borderId="2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9" fontId="37" fillId="0" borderId="14" xfId="0" applyNumberFormat="1" applyFont="1" applyBorder="1" applyAlignment="1">
      <alignment horizontal="center" vertical="center"/>
    </xf>
    <xf numFmtId="9" fontId="37" fillId="0" borderId="15" xfId="0" applyNumberFormat="1" applyFont="1" applyBorder="1" applyAlignment="1">
      <alignment horizontal="center" vertical="center"/>
    </xf>
    <xf numFmtId="9" fontId="37" fillId="0" borderId="16" xfId="0" applyNumberFormat="1" applyFont="1" applyBorder="1" applyAlignment="1">
      <alignment horizontal="center" vertical="center"/>
    </xf>
    <xf numFmtId="9" fontId="37" fillId="0" borderId="20" xfId="0" applyNumberFormat="1" applyFont="1" applyBorder="1" applyAlignment="1">
      <alignment horizontal="center" vertical="center"/>
    </xf>
    <xf numFmtId="9" fontId="37" fillId="0" borderId="0" xfId="0" applyNumberFormat="1" applyFont="1" applyBorder="1" applyAlignment="1">
      <alignment horizontal="center" vertical="center"/>
    </xf>
    <xf numFmtId="9" fontId="37" fillId="0" borderId="21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9" fontId="43" fillId="0" borderId="23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9" fontId="38" fillId="0" borderId="20" xfId="0" applyNumberFormat="1" applyFont="1" applyBorder="1" applyAlignment="1">
      <alignment horizontal="center" vertical="center"/>
    </xf>
    <xf numFmtId="9" fontId="38" fillId="0" borderId="0" xfId="0" applyNumberFormat="1" applyFont="1" applyAlignment="1">
      <alignment horizontal="center" vertical="center"/>
    </xf>
    <xf numFmtId="9" fontId="38" fillId="0" borderId="21" xfId="0" applyNumberFormat="1" applyFont="1" applyBorder="1" applyAlignment="1">
      <alignment horizontal="center" vertical="center"/>
    </xf>
    <xf numFmtId="9" fontId="38" fillId="0" borderId="17" xfId="0" applyNumberFormat="1" applyFont="1" applyBorder="1" applyAlignment="1">
      <alignment horizontal="center" vertical="center"/>
    </xf>
    <xf numFmtId="9" fontId="38" fillId="0" borderId="18" xfId="0" applyNumberFormat="1" applyFont="1" applyBorder="1" applyAlignment="1">
      <alignment horizontal="center" vertical="center"/>
    </xf>
    <xf numFmtId="9" fontId="38" fillId="0" borderId="19" xfId="0" applyNumberFormat="1" applyFont="1" applyBorder="1" applyAlignment="1">
      <alignment horizontal="center" vertical="center"/>
    </xf>
    <xf numFmtId="9" fontId="43" fillId="0" borderId="23" xfId="0" applyNumberFormat="1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9" fontId="37" fillId="0" borderId="14" xfId="0" applyNumberFormat="1" applyFont="1" applyBorder="1" applyAlignment="1">
      <alignment horizontal="center" vertical="center" wrapText="1"/>
    </xf>
    <xf numFmtId="9" fontId="37" fillId="0" borderId="15" xfId="0" applyNumberFormat="1" applyFont="1" applyBorder="1" applyAlignment="1">
      <alignment horizontal="center" vertical="center" wrapText="1"/>
    </xf>
    <xf numFmtId="9" fontId="37" fillId="0" borderId="16" xfId="0" applyNumberFormat="1" applyFont="1" applyBorder="1" applyAlignment="1">
      <alignment horizontal="center" vertical="center" wrapText="1"/>
    </xf>
    <xf numFmtId="9" fontId="37" fillId="0" borderId="20" xfId="0" applyNumberFormat="1" applyFont="1" applyBorder="1" applyAlignment="1">
      <alignment horizontal="center" vertical="center" wrapText="1"/>
    </xf>
    <xf numFmtId="9" fontId="37" fillId="0" borderId="0" xfId="0" applyNumberFormat="1" applyFont="1" applyBorder="1" applyAlignment="1">
      <alignment horizontal="center" vertical="center" wrapText="1"/>
    </xf>
    <xf numFmtId="9" fontId="37" fillId="0" borderId="21" xfId="0" applyNumberFormat="1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9" fontId="38" fillId="0" borderId="20" xfId="0" applyNumberFormat="1" applyFont="1" applyBorder="1" applyAlignment="1">
      <alignment horizontal="center" vertical="center" wrapText="1"/>
    </xf>
    <xf numFmtId="9" fontId="38" fillId="0" borderId="0" xfId="0" applyNumberFormat="1" applyFont="1" applyAlignment="1">
      <alignment horizontal="center" vertical="center" wrapText="1"/>
    </xf>
    <xf numFmtId="9" fontId="38" fillId="0" borderId="21" xfId="0" applyNumberFormat="1" applyFont="1" applyBorder="1" applyAlignment="1">
      <alignment horizontal="center" vertical="center" wrapText="1"/>
    </xf>
    <xf numFmtId="9" fontId="38" fillId="0" borderId="17" xfId="0" applyNumberFormat="1" applyFont="1" applyBorder="1" applyAlignment="1">
      <alignment horizontal="center" vertical="center" wrapText="1"/>
    </xf>
    <xf numFmtId="9" fontId="38" fillId="0" borderId="18" xfId="0" applyNumberFormat="1" applyFont="1" applyBorder="1" applyAlignment="1">
      <alignment horizontal="center" vertical="center" wrapText="1"/>
    </xf>
    <xf numFmtId="9" fontId="38" fillId="0" borderId="19" xfId="0" applyNumberFormat="1" applyFont="1" applyBorder="1" applyAlignment="1">
      <alignment horizontal="center" vertical="center" wrapText="1"/>
    </xf>
    <xf numFmtId="1" fontId="37" fillId="0" borderId="14" xfId="0" applyNumberFormat="1" applyFont="1" applyBorder="1" applyAlignment="1">
      <alignment horizontal="center" vertical="center" wrapText="1"/>
    </xf>
    <xf numFmtId="1" fontId="37" fillId="0" borderId="15" xfId="0" applyNumberFormat="1" applyFont="1" applyBorder="1" applyAlignment="1">
      <alignment horizontal="center" vertical="center" wrapText="1"/>
    </xf>
    <xf numFmtId="1" fontId="37" fillId="0" borderId="16" xfId="0" applyNumberFormat="1" applyFont="1" applyBorder="1" applyAlignment="1">
      <alignment horizontal="center" vertical="center" wrapText="1"/>
    </xf>
    <xf numFmtId="1" fontId="37" fillId="0" borderId="20" xfId="0" applyNumberFormat="1" applyFont="1" applyBorder="1" applyAlignment="1">
      <alignment horizontal="center" vertical="center" wrapText="1"/>
    </xf>
    <xf numFmtId="1" fontId="37" fillId="0" borderId="0" xfId="0" applyNumberFormat="1" applyFont="1" applyBorder="1" applyAlignment="1">
      <alignment horizontal="center" vertical="center" wrapText="1"/>
    </xf>
    <xf numFmtId="1" fontId="37" fillId="0" borderId="21" xfId="0" applyNumberFormat="1" applyFont="1" applyBorder="1" applyAlignment="1">
      <alignment horizontal="center" vertical="center" wrapText="1"/>
    </xf>
    <xf numFmtId="1" fontId="37" fillId="0" borderId="17" xfId="0" applyNumberFormat="1" applyFont="1" applyBorder="1" applyAlignment="1">
      <alignment horizontal="center" vertical="center" wrapText="1"/>
    </xf>
    <xf numFmtId="1" fontId="37" fillId="0" borderId="18" xfId="0" applyNumberFormat="1" applyFont="1" applyBorder="1" applyAlignment="1">
      <alignment horizontal="center" vertical="center" wrapText="1"/>
    </xf>
    <xf numFmtId="1" fontId="37" fillId="0" borderId="19" xfId="0" applyNumberFormat="1" applyFont="1" applyBorder="1" applyAlignment="1">
      <alignment horizontal="center" vertical="center" wrapText="1"/>
    </xf>
    <xf numFmtId="9" fontId="38" fillId="0" borderId="12" xfId="0" applyNumberFormat="1" applyFont="1" applyBorder="1" applyAlignment="1">
      <alignment horizontal="center" vertical="center" wrapText="1"/>
    </xf>
    <xf numFmtId="9" fontId="38" fillId="0" borderId="24" xfId="0" applyNumberFormat="1" applyFont="1" applyBorder="1" applyAlignment="1">
      <alignment horizontal="center" vertical="center" wrapText="1"/>
    </xf>
    <xf numFmtId="2" fontId="38" fillId="0" borderId="23" xfId="0" applyNumberFormat="1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/>
    </xf>
    <xf numFmtId="2" fontId="38" fillId="0" borderId="24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justify" vertical="top" wrapText="1"/>
    </xf>
    <xf numFmtId="0" fontId="45" fillId="0" borderId="27" xfId="0" applyNumberFormat="1" applyFont="1" applyBorder="1" applyAlignment="1">
      <alignment horizontal="justify" vertical="top" wrapText="1"/>
    </xf>
    <xf numFmtId="0" fontId="45" fillId="0" borderId="28" xfId="0" applyNumberFormat="1" applyFont="1" applyBorder="1" applyAlignment="1">
      <alignment horizontal="justify" vertical="top" wrapText="1"/>
    </xf>
    <xf numFmtId="0" fontId="45" fillId="0" borderId="29" xfId="0" applyNumberFormat="1" applyFont="1" applyBorder="1" applyAlignment="1">
      <alignment horizontal="justify" vertical="top" wrapText="1"/>
    </xf>
    <xf numFmtId="0" fontId="45" fillId="0" borderId="0" xfId="0" applyNumberFormat="1" applyFont="1" applyBorder="1" applyAlignment="1">
      <alignment horizontal="justify" vertical="top" wrapText="1"/>
    </xf>
    <xf numFmtId="0" fontId="45" fillId="0" borderId="30" xfId="0" applyNumberFormat="1" applyFont="1" applyBorder="1" applyAlignment="1">
      <alignment horizontal="justify" vertical="top" wrapText="1"/>
    </xf>
    <xf numFmtId="0" fontId="45" fillId="0" borderId="31" xfId="0" applyNumberFormat="1" applyFont="1" applyBorder="1" applyAlignment="1">
      <alignment horizontal="justify" vertical="top" wrapText="1"/>
    </xf>
    <xf numFmtId="0" fontId="45" fillId="0" borderId="32" xfId="0" applyNumberFormat="1" applyFont="1" applyBorder="1" applyAlignment="1">
      <alignment horizontal="justify" vertical="top" wrapText="1"/>
    </xf>
    <xf numFmtId="0" fontId="45" fillId="0" borderId="33" xfId="0" applyNumberFormat="1" applyFont="1" applyBorder="1" applyAlignment="1">
      <alignment horizontal="justify" vertical="top" wrapText="1"/>
    </xf>
    <xf numFmtId="0" fontId="42" fillId="0" borderId="2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9" fontId="43" fillId="0" borderId="34" xfId="0" applyNumberFormat="1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9" fontId="43" fillId="0" borderId="34" xfId="0" applyNumberFormat="1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2" fontId="38" fillId="0" borderId="23" xfId="0" applyNumberFormat="1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/>
    </xf>
    <xf numFmtId="2" fontId="38" fillId="0" borderId="24" xfId="0" applyNumberFormat="1" applyFont="1" applyBorder="1" applyAlignment="1">
      <alignment horizontal="center" vertical="center"/>
    </xf>
    <xf numFmtId="2" fontId="37" fillId="0" borderId="23" xfId="0" applyNumberFormat="1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  <xf numFmtId="2" fontId="37" fillId="0" borderId="2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170" fontId="37" fillId="0" borderId="14" xfId="0" applyNumberFormat="1" applyFont="1" applyBorder="1" applyAlignment="1">
      <alignment horizontal="center" vertical="center" wrapText="1"/>
    </xf>
    <xf numFmtId="170" fontId="37" fillId="0" borderId="15" xfId="0" applyNumberFormat="1" applyFont="1" applyBorder="1" applyAlignment="1">
      <alignment horizontal="center" vertical="center" wrapText="1"/>
    </xf>
    <xf numFmtId="170" fontId="37" fillId="0" borderId="16" xfId="0" applyNumberFormat="1" applyFont="1" applyBorder="1" applyAlignment="1">
      <alignment horizontal="center" vertical="center" wrapText="1"/>
    </xf>
    <xf numFmtId="170" fontId="37" fillId="0" borderId="0" xfId="0" applyNumberFormat="1" applyFont="1" applyBorder="1" applyAlignment="1">
      <alignment horizontal="center" vertical="center" wrapText="1"/>
    </xf>
    <xf numFmtId="170" fontId="37" fillId="0" borderId="20" xfId="0" applyNumberFormat="1" applyFont="1" applyBorder="1" applyAlignment="1">
      <alignment horizontal="center" vertical="center" wrapText="1"/>
    </xf>
    <xf numFmtId="170" fontId="37" fillId="0" borderId="0" xfId="0" applyNumberFormat="1" applyFont="1" applyBorder="1" applyAlignment="1">
      <alignment horizontal="center" vertical="center" wrapText="1"/>
    </xf>
    <xf numFmtId="170" fontId="37" fillId="0" borderId="21" xfId="0" applyNumberFormat="1" applyFont="1" applyBorder="1" applyAlignment="1">
      <alignment horizontal="center" vertical="center" wrapText="1"/>
    </xf>
    <xf numFmtId="170" fontId="38" fillId="0" borderId="20" xfId="0" applyNumberFormat="1" applyFont="1" applyBorder="1" applyAlignment="1">
      <alignment horizontal="center" vertical="center" wrapText="1"/>
    </xf>
    <xf numFmtId="170" fontId="38" fillId="0" borderId="0" xfId="0" applyNumberFormat="1" applyFont="1" applyAlignment="1">
      <alignment horizontal="center" vertical="center" wrapText="1"/>
    </xf>
    <xf numFmtId="170" fontId="38" fillId="0" borderId="21" xfId="0" applyNumberFormat="1" applyFont="1" applyBorder="1" applyAlignment="1">
      <alignment horizontal="center" vertical="center" wrapText="1"/>
    </xf>
    <xf numFmtId="170" fontId="38" fillId="0" borderId="0" xfId="0" applyNumberFormat="1" applyFont="1" applyBorder="1" applyAlignment="1">
      <alignment horizontal="center" vertical="center" wrapText="1"/>
    </xf>
    <xf numFmtId="170" fontId="38" fillId="0" borderId="17" xfId="0" applyNumberFormat="1" applyFont="1" applyBorder="1" applyAlignment="1">
      <alignment horizontal="center" vertical="center" wrapText="1"/>
    </xf>
    <xf numFmtId="170" fontId="38" fillId="0" borderId="18" xfId="0" applyNumberFormat="1" applyFont="1" applyBorder="1" applyAlignment="1">
      <alignment horizontal="center" vertical="center" wrapText="1"/>
    </xf>
    <xf numFmtId="170" fontId="38" fillId="0" borderId="19" xfId="0" applyNumberFormat="1" applyFont="1" applyBorder="1" applyAlignment="1">
      <alignment horizontal="center" vertical="center" wrapText="1"/>
    </xf>
    <xf numFmtId="170" fontId="38" fillId="0" borderId="0" xfId="0" applyNumberFormat="1" applyFont="1" applyBorder="1" applyAlignment="1">
      <alignment horizontal="center"/>
    </xf>
    <xf numFmtId="170" fontId="43" fillId="0" borderId="23" xfId="0" applyNumberFormat="1" applyFont="1" applyBorder="1" applyAlignment="1">
      <alignment horizontal="center" vertical="center" wrapText="1"/>
    </xf>
    <xf numFmtId="170" fontId="43" fillId="0" borderId="12" xfId="0" applyNumberFormat="1" applyFont="1" applyBorder="1" applyAlignment="1">
      <alignment horizontal="center" vertical="center" wrapText="1"/>
    </xf>
    <xf numFmtId="170" fontId="38" fillId="0" borderId="12" xfId="0" applyNumberFormat="1" applyFont="1" applyBorder="1" applyAlignment="1">
      <alignment horizontal="center" vertical="center" wrapText="1"/>
    </xf>
    <xf numFmtId="170" fontId="38" fillId="0" borderId="12" xfId="0" applyNumberFormat="1" applyFont="1" applyBorder="1" applyAlignment="1">
      <alignment horizontal="center" vertical="center" wrapText="1"/>
    </xf>
    <xf numFmtId="170" fontId="38" fillId="0" borderId="24" xfId="0" applyNumberFormat="1" applyFont="1" applyBorder="1" applyAlignment="1">
      <alignment horizontal="center" vertical="center" wrapText="1"/>
    </xf>
    <xf numFmtId="170" fontId="43" fillId="0" borderId="12" xfId="0" applyNumberFormat="1" applyFont="1" applyBorder="1" applyAlignment="1">
      <alignment horizontal="center" vertical="center"/>
    </xf>
    <xf numFmtId="170" fontId="38" fillId="0" borderId="12" xfId="0" applyNumberFormat="1" applyFont="1" applyBorder="1" applyAlignment="1">
      <alignment horizontal="center" vertical="center"/>
    </xf>
    <xf numFmtId="170" fontId="38" fillId="0" borderId="0" xfId="0" applyNumberFormat="1" applyFont="1" applyAlignment="1">
      <alignment/>
    </xf>
    <xf numFmtId="170" fontId="38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vertical="center"/>
    </xf>
    <xf numFmtId="170" fontId="38" fillId="0" borderId="23" xfId="0" applyNumberFormat="1" applyFont="1" applyBorder="1" applyAlignment="1">
      <alignment horizontal="center" vertical="center"/>
    </xf>
    <xf numFmtId="170" fontId="38" fillId="0" borderId="12" xfId="0" applyNumberFormat="1" applyFont="1" applyBorder="1" applyAlignment="1">
      <alignment horizontal="center" vertical="center"/>
    </xf>
    <xf numFmtId="170" fontId="38" fillId="0" borderId="12" xfId="0" applyNumberFormat="1" applyFont="1" applyBorder="1" applyAlignment="1">
      <alignment horizontal="center" vertical="center"/>
    </xf>
    <xf numFmtId="170" fontId="38" fillId="0" borderId="24" xfId="0" applyNumberFormat="1" applyFont="1" applyBorder="1" applyAlignment="1">
      <alignment horizontal="center" vertical="center"/>
    </xf>
    <xf numFmtId="170" fontId="0" fillId="0" borderId="0" xfId="0" applyNumberFormat="1" applyAlignment="1">
      <alignment/>
    </xf>
    <xf numFmtId="170" fontId="43" fillId="0" borderId="34" xfId="0" applyNumberFormat="1" applyFont="1" applyBorder="1" applyAlignment="1">
      <alignment horizontal="center" vertical="center" wrapText="1"/>
    </xf>
    <xf numFmtId="170" fontId="38" fillId="0" borderId="34" xfId="0" applyNumberFormat="1" applyFont="1" applyBorder="1" applyAlignment="1">
      <alignment horizontal="center" vertical="center" wrapText="1"/>
    </xf>
    <xf numFmtId="170" fontId="38" fillId="0" borderId="23" xfId="0" applyNumberFormat="1" applyFont="1" applyBorder="1" applyAlignment="1">
      <alignment horizontal="center" vertical="center"/>
    </xf>
    <xf numFmtId="170" fontId="38" fillId="0" borderId="12" xfId="0" applyNumberFormat="1" applyFont="1" applyBorder="1" applyAlignment="1">
      <alignment horizontal="center" vertical="center"/>
    </xf>
    <xf numFmtId="170" fontId="38" fillId="0" borderId="24" xfId="0" applyNumberFormat="1" applyFont="1" applyBorder="1" applyAlignment="1">
      <alignment horizontal="center" vertical="center"/>
    </xf>
  </cellXfs>
  <cellStyles count="13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ché" xfId="60"/>
    <cellStyle name="Calcul" xfId="61"/>
    <cellStyle name="Calculation" xfId="62"/>
    <cellStyle name="Cellule liée" xfId="63"/>
    <cellStyle name="Check Cell" xfId="64"/>
    <cellStyle name="Comma [0]_ALVAREDO_PIKETTY_May2009sent.xls Chart -1023" xfId="65"/>
    <cellStyle name="Comma(0)" xfId="66"/>
    <cellStyle name="Comma(3)" xfId="67"/>
    <cellStyle name="Comma[0]" xfId="68"/>
    <cellStyle name="Comma[1]" xfId="69"/>
    <cellStyle name="Comma[2]__" xfId="70"/>
    <cellStyle name="Comma[3]" xfId="71"/>
    <cellStyle name="Comma_ALVAREDO_PIKETTY_May2009sent.xls Chart -1023" xfId="72"/>
    <cellStyle name="Comma0" xfId="73"/>
    <cellStyle name="Commentaire" xfId="74"/>
    <cellStyle name="Currency [0]_ALVAREDO_PIKETTY_May2009sent.xls Chart -1023" xfId="75"/>
    <cellStyle name="Currency_ALVAREDO_PIKETTY_May2009sent.xls Chart -1023" xfId="76"/>
    <cellStyle name="Currency0" xfId="77"/>
    <cellStyle name="Date" xfId="78"/>
    <cellStyle name="Dezimal_03-09-03" xfId="79"/>
    <cellStyle name="En-tête 1" xfId="80"/>
    <cellStyle name="En-tête 2" xfId="81"/>
    <cellStyle name="Entrée" xfId="82"/>
    <cellStyle name="Explanatory Text" xfId="83"/>
    <cellStyle name="Financier0" xfId="84"/>
    <cellStyle name="Fixed" xfId="85"/>
    <cellStyle name="Followed Hyperlink_ALVAREDO_PIKETTY_May2009sent.xls Chart -1023" xfId="86"/>
    <cellStyle name="Good" xfId="87"/>
    <cellStyle name="Heading 1" xfId="88"/>
    <cellStyle name="Heading 2" xfId="89"/>
    <cellStyle name="Heading 3" xfId="90"/>
    <cellStyle name="Heading 4" xfId="91"/>
    <cellStyle name="Input" xfId="92"/>
    <cellStyle name="Insatisfaisant" xfId="93"/>
    <cellStyle name="Hyperlink" xfId="94"/>
    <cellStyle name="Followed Hyperlink" xfId="95"/>
    <cellStyle name="Linked Cell" xfId="96"/>
    <cellStyle name="Comma" xfId="97"/>
    <cellStyle name="Comma [0]" xfId="98"/>
    <cellStyle name="Currency" xfId="99"/>
    <cellStyle name="Currency [0]" xfId="100"/>
    <cellStyle name="Monétaire0" xfId="101"/>
    <cellStyle name="Motif" xfId="102"/>
    <cellStyle name="Neutral" xfId="103"/>
    <cellStyle name="Neutre" xfId="104"/>
    <cellStyle name="Normaali_Eduskuntavaalit" xfId="105"/>
    <cellStyle name="Normal 2" xfId="106"/>
    <cellStyle name="Normal 2 2" xfId="107"/>
    <cellStyle name="Normal 2 3" xfId="108"/>
    <cellStyle name="Normal 2_AccumulationEquation" xfId="109"/>
    <cellStyle name="Normal 3" xfId="110"/>
    <cellStyle name="Normal 4" xfId="111"/>
    <cellStyle name="Normal GHG whole table" xfId="112"/>
    <cellStyle name="Normal-blank" xfId="113"/>
    <cellStyle name="Normal-bottom" xfId="114"/>
    <cellStyle name="Normal-center" xfId="115"/>
    <cellStyle name="Normal-droit" xfId="116"/>
    <cellStyle name="normální_Nove vystupy_DOPOCTENE" xfId="117"/>
    <cellStyle name="Normal-top" xfId="118"/>
    <cellStyle name="Note" xfId="119"/>
    <cellStyle name="Output" xfId="120"/>
    <cellStyle name="Percent_ALVAREDO_PIKETTY_May2009sent.xls Chart -1023" xfId="121"/>
    <cellStyle name="Pilkku_Esimerkkejä kaavioista.xls Kaavio 1" xfId="122"/>
    <cellStyle name="Percent" xfId="123"/>
    <cellStyle name="Pourcentage 2" xfId="124"/>
    <cellStyle name="Pourcentage 3" xfId="125"/>
    <cellStyle name="Pourcentage 4" xfId="126"/>
    <cellStyle name="Remarque" xfId="127"/>
    <cellStyle name="Satisfaisant" xfId="128"/>
    <cellStyle name="Sortie" xfId="129"/>
    <cellStyle name="Standard_2 + 3" xfId="130"/>
    <cellStyle name="Style 24" xfId="131"/>
    <cellStyle name="Style 25" xfId="132"/>
    <cellStyle name="style_col_headings" xfId="133"/>
    <cellStyle name="TEXT" xfId="134"/>
    <cellStyle name="Texte explicatif" xfId="135"/>
    <cellStyle name="Title" xfId="136"/>
    <cellStyle name="Titre" xfId="137"/>
    <cellStyle name="Titre 1" xfId="138"/>
    <cellStyle name="Titre 2" xfId="139"/>
    <cellStyle name="Titre 3" xfId="140"/>
    <cellStyle name="Titre 4" xfId="141"/>
    <cellStyle name="Titre " xfId="142"/>
    <cellStyle name="Titre 1" xfId="143"/>
    <cellStyle name="Titre 2" xfId="144"/>
    <cellStyle name="Titre 3" xfId="145"/>
    <cellStyle name="Titre 4" xfId="146"/>
    <cellStyle name="Total" xfId="147"/>
    <cellStyle name="Vérification" xfId="148"/>
    <cellStyle name="Vérification de cellule" xfId="149"/>
    <cellStyle name="Virgule fixe" xfId="150"/>
    <cellStyle name="Warning Text" xfId="151"/>
    <cellStyle name="Wrapped" xfId="15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S7.1. Exemples de courbes de Gini-Lorenz</a:t>
            </a:r>
          </a:p>
        </c:rich>
      </c:tx>
      <c:layout>
        <c:manualLayout>
          <c:xMode val="factor"/>
          <c:yMode val="factor"/>
          <c:x val="0.025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3175"/>
          <c:w val="0.94325"/>
          <c:h val="0.87225"/>
        </c:manualLayout>
      </c:layout>
      <c:lineChart>
        <c:grouping val="standard"/>
        <c:varyColors val="0"/>
        <c:ser>
          <c:idx val="1"/>
          <c:order val="0"/>
          <c:tx>
            <c:v>Première bissectrice (égalité parfaite)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'TS7.7'!$A$8:$A$108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cat>
          <c:val>
            <c:numRef>
              <c:f>'TS7.7'!$A$8:$A$108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val>
          <c:smooth val="0"/>
        </c:ser>
        <c:ser>
          <c:idx val="0"/>
          <c:order val="1"/>
          <c:tx>
            <c:v>Courbe n°1: répartition en deux groupes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'TS7.7'!$A$8:$A$108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cat>
          <c:val>
            <c:numRef>
              <c:f>'TS7.7'!$B$8:$B$108</c:f>
              <c:numCache>
                <c:ptCount val="101"/>
                <c:pt idx="0">
                  <c:v>0</c:v>
                </c:pt>
                <c:pt idx="1">
                  <c:v>0.005555555555555556</c:v>
                </c:pt>
                <c:pt idx="2">
                  <c:v>0.011111111111111112</c:v>
                </c:pt>
                <c:pt idx="3">
                  <c:v>0.016666666666666666</c:v>
                </c:pt>
                <c:pt idx="4">
                  <c:v>0.022222222222222223</c:v>
                </c:pt>
                <c:pt idx="5">
                  <c:v>0.02777777777777778</c:v>
                </c:pt>
                <c:pt idx="6">
                  <c:v>0.03333333333333333</c:v>
                </c:pt>
                <c:pt idx="7">
                  <c:v>0.03888888888888889</c:v>
                </c:pt>
                <c:pt idx="8">
                  <c:v>0.044444444444444446</c:v>
                </c:pt>
                <c:pt idx="9">
                  <c:v>0.05</c:v>
                </c:pt>
                <c:pt idx="10">
                  <c:v>0.05555555555555556</c:v>
                </c:pt>
                <c:pt idx="11">
                  <c:v>0.061111111111111116</c:v>
                </c:pt>
                <c:pt idx="12">
                  <c:v>0.06666666666666667</c:v>
                </c:pt>
                <c:pt idx="13">
                  <c:v>0.07222222222222222</c:v>
                </c:pt>
                <c:pt idx="14">
                  <c:v>0.07777777777777777</c:v>
                </c:pt>
                <c:pt idx="15">
                  <c:v>0.08333333333333331</c:v>
                </c:pt>
                <c:pt idx="16">
                  <c:v>0.08888888888888886</c:v>
                </c:pt>
                <c:pt idx="17">
                  <c:v>0.09444444444444441</c:v>
                </c:pt>
                <c:pt idx="18">
                  <c:v>0.09999999999999996</c:v>
                </c:pt>
                <c:pt idx="19">
                  <c:v>0.10555555555555551</c:v>
                </c:pt>
                <c:pt idx="20">
                  <c:v>0.11111111111111106</c:v>
                </c:pt>
                <c:pt idx="21">
                  <c:v>0.11666666666666661</c:v>
                </c:pt>
                <c:pt idx="22">
                  <c:v>0.12222222222222216</c:v>
                </c:pt>
                <c:pt idx="23">
                  <c:v>0.1277777777777777</c:v>
                </c:pt>
                <c:pt idx="24">
                  <c:v>0.13333333333333328</c:v>
                </c:pt>
                <c:pt idx="25">
                  <c:v>0.13888888888888884</c:v>
                </c:pt>
                <c:pt idx="26">
                  <c:v>0.1444444444444444</c:v>
                </c:pt>
                <c:pt idx="27">
                  <c:v>0.14999999999999997</c:v>
                </c:pt>
                <c:pt idx="28">
                  <c:v>0.15555555555555553</c:v>
                </c:pt>
                <c:pt idx="29">
                  <c:v>0.1611111111111111</c:v>
                </c:pt>
                <c:pt idx="30">
                  <c:v>0.16666666666666666</c:v>
                </c:pt>
                <c:pt idx="31">
                  <c:v>0.17222222222222222</c:v>
                </c:pt>
                <c:pt idx="32">
                  <c:v>0.17777777777777778</c:v>
                </c:pt>
                <c:pt idx="33">
                  <c:v>0.18333333333333335</c:v>
                </c:pt>
                <c:pt idx="34">
                  <c:v>0.1888888888888889</c:v>
                </c:pt>
                <c:pt idx="35">
                  <c:v>0.19444444444444448</c:v>
                </c:pt>
                <c:pt idx="36">
                  <c:v>0.20000000000000004</c:v>
                </c:pt>
                <c:pt idx="37">
                  <c:v>0.2055555555555556</c:v>
                </c:pt>
                <c:pt idx="38">
                  <c:v>0.21111111111111117</c:v>
                </c:pt>
                <c:pt idx="39">
                  <c:v>0.21666666666666673</c:v>
                </c:pt>
                <c:pt idx="40">
                  <c:v>0.2222222222222223</c:v>
                </c:pt>
                <c:pt idx="41">
                  <c:v>0.22777777777777786</c:v>
                </c:pt>
                <c:pt idx="42">
                  <c:v>0.23333333333333342</c:v>
                </c:pt>
                <c:pt idx="43">
                  <c:v>0.23888888888888898</c:v>
                </c:pt>
                <c:pt idx="44">
                  <c:v>0.24444444444444455</c:v>
                </c:pt>
                <c:pt idx="45">
                  <c:v>0.2500000000000001</c:v>
                </c:pt>
                <c:pt idx="46">
                  <c:v>0.25555555555555565</c:v>
                </c:pt>
                <c:pt idx="47">
                  <c:v>0.2611111111111112</c:v>
                </c:pt>
                <c:pt idx="48">
                  <c:v>0.2666666666666667</c:v>
                </c:pt>
                <c:pt idx="49">
                  <c:v>0.27222222222222225</c:v>
                </c:pt>
                <c:pt idx="50">
                  <c:v>0.2777777777777778</c:v>
                </c:pt>
                <c:pt idx="51">
                  <c:v>0.2833333333333333</c:v>
                </c:pt>
                <c:pt idx="52">
                  <c:v>0.28888888888888886</c:v>
                </c:pt>
                <c:pt idx="53">
                  <c:v>0.2944444444444444</c:v>
                </c:pt>
                <c:pt idx="54">
                  <c:v>0.29999999999999993</c:v>
                </c:pt>
                <c:pt idx="55">
                  <c:v>0.30555555555555547</c:v>
                </c:pt>
                <c:pt idx="56">
                  <c:v>0.311111111111111</c:v>
                </c:pt>
                <c:pt idx="57">
                  <c:v>0.31666666666666654</c:v>
                </c:pt>
                <c:pt idx="58">
                  <c:v>0.3222222222222221</c:v>
                </c:pt>
                <c:pt idx="59">
                  <c:v>0.3277777777777776</c:v>
                </c:pt>
                <c:pt idx="60">
                  <c:v>0.33333333333333315</c:v>
                </c:pt>
                <c:pt idx="61">
                  <c:v>0.3388888888888887</c:v>
                </c:pt>
                <c:pt idx="62">
                  <c:v>0.3444444444444442</c:v>
                </c:pt>
                <c:pt idx="63">
                  <c:v>0.34999999999999976</c:v>
                </c:pt>
                <c:pt idx="64">
                  <c:v>0.3555555555555553</c:v>
                </c:pt>
                <c:pt idx="65">
                  <c:v>0.3611111111111108</c:v>
                </c:pt>
                <c:pt idx="66">
                  <c:v>0.36666666666666636</c:v>
                </c:pt>
                <c:pt idx="67">
                  <c:v>0.3722222222222219</c:v>
                </c:pt>
                <c:pt idx="68">
                  <c:v>0.37777777777777743</c:v>
                </c:pt>
                <c:pt idx="69">
                  <c:v>0.38333333333333297</c:v>
                </c:pt>
                <c:pt idx="70">
                  <c:v>0.3888888888888885</c:v>
                </c:pt>
                <c:pt idx="71">
                  <c:v>0.39444444444444404</c:v>
                </c:pt>
                <c:pt idx="72">
                  <c:v>0.3999999999999996</c:v>
                </c:pt>
                <c:pt idx="73">
                  <c:v>0.4055555555555551</c:v>
                </c:pt>
                <c:pt idx="74">
                  <c:v>0.41111111111111065</c:v>
                </c:pt>
                <c:pt idx="75">
                  <c:v>0.4166666666666662</c:v>
                </c:pt>
                <c:pt idx="76">
                  <c:v>0.4222222222222217</c:v>
                </c:pt>
                <c:pt idx="77">
                  <c:v>0.42777777777777726</c:v>
                </c:pt>
                <c:pt idx="78">
                  <c:v>0.4333333333333328</c:v>
                </c:pt>
                <c:pt idx="79">
                  <c:v>0.43888888888888833</c:v>
                </c:pt>
                <c:pt idx="80">
                  <c:v>0.44444444444444386</c:v>
                </c:pt>
                <c:pt idx="81">
                  <c:v>0.4499999999999994</c:v>
                </c:pt>
                <c:pt idx="82">
                  <c:v>0.45555555555555494</c:v>
                </c:pt>
                <c:pt idx="83">
                  <c:v>0.46111111111111047</c:v>
                </c:pt>
                <c:pt idx="84">
                  <c:v>0.466666666666666</c:v>
                </c:pt>
                <c:pt idx="85">
                  <c:v>0.47222222222222154</c:v>
                </c:pt>
                <c:pt idx="86">
                  <c:v>0.4777777777777771</c:v>
                </c:pt>
                <c:pt idx="87">
                  <c:v>0.4833333333333326</c:v>
                </c:pt>
                <c:pt idx="88">
                  <c:v>0.48888888888888815</c:v>
                </c:pt>
                <c:pt idx="89">
                  <c:v>0.4944444444444437</c:v>
                </c:pt>
                <c:pt idx="90">
                  <c:v>0.5</c:v>
                </c:pt>
                <c:pt idx="91">
                  <c:v>0.55</c:v>
                </c:pt>
                <c:pt idx="92">
                  <c:v>0.6000000000000001</c:v>
                </c:pt>
                <c:pt idx="93">
                  <c:v>0.6500000000000001</c:v>
                </c:pt>
                <c:pt idx="94">
                  <c:v>0.7000000000000002</c:v>
                </c:pt>
                <c:pt idx="95">
                  <c:v>0.7500000000000002</c:v>
                </c:pt>
                <c:pt idx="96">
                  <c:v>0.8000000000000003</c:v>
                </c:pt>
                <c:pt idx="97">
                  <c:v>0.8500000000000003</c:v>
                </c:pt>
                <c:pt idx="98">
                  <c:v>0.9000000000000004</c:v>
                </c:pt>
                <c:pt idx="99">
                  <c:v>0.9500000000000004</c:v>
                </c:pt>
                <c:pt idx="10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Courbe n°2: répartition continue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'TS7.7'!$A$8:$A$108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cat>
          <c:val>
            <c:numRef>
              <c:f>'TS7.7'!$C$8:$C$108</c:f>
              <c:numCache>
                <c:ptCount val="101"/>
                <c:pt idx="0">
                  <c:v>0</c:v>
                </c:pt>
                <c:pt idx="1">
                  <c:v>6E-05</c:v>
                </c:pt>
                <c:pt idx="2">
                  <c:v>0.00024</c:v>
                </c:pt>
                <c:pt idx="3">
                  <c:v>0.00054</c:v>
                </c:pt>
                <c:pt idx="4">
                  <c:v>0.00096</c:v>
                </c:pt>
                <c:pt idx="5">
                  <c:v>0.0015000000000000002</c:v>
                </c:pt>
                <c:pt idx="6">
                  <c:v>0.0021600000000000005</c:v>
                </c:pt>
                <c:pt idx="7">
                  <c:v>0.0029400000000000003</c:v>
                </c:pt>
                <c:pt idx="8">
                  <c:v>0.00384</c:v>
                </c:pt>
                <c:pt idx="9">
                  <c:v>0.00486</c:v>
                </c:pt>
                <c:pt idx="10">
                  <c:v>0.005999999999999999</c:v>
                </c:pt>
                <c:pt idx="11">
                  <c:v>0.007259999999999998</c:v>
                </c:pt>
                <c:pt idx="12">
                  <c:v>0.008639999999999997</c:v>
                </c:pt>
                <c:pt idx="13">
                  <c:v>0.010139999999999996</c:v>
                </c:pt>
                <c:pt idx="14">
                  <c:v>0.011759999999999998</c:v>
                </c:pt>
                <c:pt idx="15">
                  <c:v>0.0135</c:v>
                </c:pt>
                <c:pt idx="16">
                  <c:v>0.01536</c:v>
                </c:pt>
                <c:pt idx="17">
                  <c:v>0.01734</c:v>
                </c:pt>
                <c:pt idx="18">
                  <c:v>0.019440000000000002</c:v>
                </c:pt>
                <c:pt idx="19">
                  <c:v>0.02166000000000001</c:v>
                </c:pt>
                <c:pt idx="20">
                  <c:v>0.024000000000000007</c:v>
                </c:pt>
                <c:pt idx="21">
                  <c:v>0.02646000000000001</c:v>
                </c:pt>
                <c:pt idx="22">
                  <c:v>0.029040000000000014</c:v>
                </c:pt>
                <c:pt idx="23">
                  <c:v>0.03174000000000002</c:v>
                </c:pt>
                <c:pt idx="24">
                  <c:v>0.03456000000000002</c:v>
                </c:pt>
                <c:pt idx="25">
                  <c:v>0.03750000000000001</c:v>
                </c:pt>
                <c:pt idx="26">
                  <c:v>0.04056000000000002</c:v>
                </c:pt>
                <c:pt idx="27">
                  <c:v>0.04374000000000003</c:v>
                </c:pt>
                <c:pt idx="28">
                  <c:v>0.047040000000000026</c:v>
                </c:pt>
                <c:pt idx="29">
                  <c:v>0.05046000000000005</c:v>
                </c:pt>
                <c:pt idx="30">
                  <c:v>0.054000000000000124</c:v>
                </c:pt>
                <c:pt idx="31">
                  <c:v>0.05766000000000027</c:v>
                </c:pt>
                <c:pt idx="32">
                  <c:v>0.06144000000000061</c:v>
                </c:pt>
                <c:pt idx="33">
                  <c:v>0.0653400000000015</c:v>
                </c:pt>
                <c:pt idx="34">
                  <c:v>0.06936000000000357</c:v>
                </c:pt>
                <c:pt idx="35">
                  <c:v>0.07350000000000845</c:v>
                </c:pt>
                <c:pt idx="36">
                  <c:v>0.07776000000001962</c:v>
                </c:pt>
                <c:pt idx="37">
                  <c:v>0.08214000000004455</c:v>
                </c:pt>
                <c:pt idx="38">
                  <c:v>0.08664000000009907</c:v>
                </c:pt>
                <c:pt idx="39">
                  <c:v>0.09126000000021586</c:v>
                </c:pt>
                <c:pt idx="40">
                  <c:v>0.09600000000046126</c:v>
                </c:pt>
                <c:pt idx="41">
                  <c:v>0.10086000000096744</c:v>
                </c:pt>
                <c:pt idx="42">
                  <c:v>0.10584000000199324</c:v>
                </c:pt>
                <c:pt idx="43">
                  <c:v>0.11094000000403761</c:v>
                </c:pt>
                <c:pt idx="44">
                  <c:v>0.11616000000804723</c:v>
                </c:pt>
                <c:pt idx="45">
                  <c:v>0.12150000001579206</c:v>
                </c:pt>
                <c:pt idx="46">
                  <c:v>0.12696000003053493</c:v>
                </c:pt>
                <c:pt idx="47">
                  <c:v>0.13254000005820987</c:v>
                </c:pt>
                <c:pt idx="48">
                  <c:v>0.13824000010947066</c:v>
                </c:pt>
                <c:pt idx="49">
                  <c:v>0.14406000020320892</c:v>
                </c:pt>
                <c:pt idx="50">
                  <c:v>0.15000000037252917</c:v>
                </c:pt>
                <c:pt idx="51">
                  <c:v>0.1560600006747849</c:v>
                </c:pt>
                <c:pt idx="52">
                  <c:v>0.16224000120825985</c:v>
                </c:pt>
                <c:pt idx="53">
                  <c:v>0.16854000213961737</c:v>
                </c:pt>
                <c:pt idx="54">
                  <c:v>0.174960003748632</c:v>
                </c:pt>
                <c:pt idx="55">
                  <c:v>0.18150000650040907</c:v>
                </c:pt>
                <c:pt idx="56">
                  <c:v>0.18816001116094092</c:v>
                </c:pt>
                <c:pt idx="57">
                  <c:v>0.19494001898041333</c:v>
                </c:pt>
                <c:pt idx="58">
                  <c:v>0.20184003198157158</c:v>
                </c:pt>
                <c:pt idx="59">
                  <c:v>0.20886005340972505</c:v>
                </c:pt>
                <c:pt idx="60">
                  <c:v>0.2160000884295681</c:v>
                </c:pt>
                <c:pt idx="61">
                  <c:v>0.2232601451961304</c:v>
                </c:pt>
                <c:pt idx="62">
                  <c:v>0.23064023648885398</c:v>
                </c:pt>
                <c:pt idx="63">
                  <c:v>0.23814038218749692</c:v>
                </c:pt>
                <c:pt idx="64">
                  <c:v>0.2457606129982166</c:v>
                </c:pt>
                <c:pt idx="65">
                  <c:v>0.2535009760244356</c:v>
                </c:pt>
                <c:pt idx="66">
                  <c:v>0.26136154304310283</c:v>
                </c:pt>
                <c:pt idx="67">
                  <c:v>0.26934242272473</c:v>
                </c:pt>
                <c:pt idx="68">
                  <c:v>0.2774437785691333</c:v>
                </c:pt>
                <c:pt idx="69">
                  <c:v>0.28566585507838355</c:v>
                </c:pt>
                <c:pt idx="70">
                  <c:v>0.2940090157361166</c:v>
                </c:pt>
                <c:pt idx="71">
                  <c:v>0.3024737978192969</c:v>
                </c:pt>
                <c:pt idx="72">
                  <c:v>0.3110609910848566</c:v>
                </c:pt>
                <c:pt idx="73">
                  <c:v>0.31977175015098974</c:v>
                </c:pt>
                <c:pt idx="74">
                  <c:v>0.32860775420102223</c:v>
                </c:pt>
                <c:pt idx="75">
                  <c:v>0.33757143283606844</c:v>
                </c:pt>
                <c:pt idx="76">
                  <c:v>0.34666628396794746</c:v>
                </c:pt>
                <c:pt idx="77">
                  <c:v>0.3558973192062435</c:v>
                </c:pt>
                <c:pt idx="78">
                  <c:v>0.3652716850826376</c:v>
                </c:pt>
                <c:pt idx="79">
                  <c:v>0.3747995257600171</c:v>
                </c:pt>
                <c:pt idx="80">
                  <c:v>0.3844951760157146</c:v>
                </c:pt>
                <c:pt idx="81">
                  <c:v>0.39437880411996623</c:v>
                </c:pt>
                <c:pt idx="82">
                  <c:v>0.4044786651565014</c:v>
                </c:pt>
                <c:pt idx="83">
                  <c:v>0.41483417946206924</c:v>
                </c:pt>
                <c:pt idx="84">
                  <c:v>0.42550012220547384</c:v>
                </c:pt>
                <c:pt idx="85">
                  <c:v>0.43655230383791643</c:v>
                </c:pt>
                <c:pt idx="86">
                  <c:v>0.4480952438282302</c:v>
                </c:pt>
                <c:pt idx="87">
                  <c:v>0.4602725001836828</c:v>
                </c:pt>
                <c:pt idx="88">
                  <c:v>0.47328052549210137</c:v>
                </c:pt>
                <c:pt idx="89">
                  <c:v>0.4873871902468953</c:v>
                </c:pt>
                <c:pt idx="90">
                  <c:v>0.5029564633100874</c:v>
                </c:pt>
                <c:pt idx="91">
                  <c:v>0.520481189348944</c:v>
                </c:pt>
                <c:pt idx="92">
                  <c:v>0.5406264814309365</c:v>
                </c:pt>
                <c:pt idx="93">
                  <c:v>0.5642869882025215</c:v>
                </c:pt>
                <c:pt idx="94">
                  <c:v>0.5926622424666678</c:v>
                </c:pt>
                <c:pt idx="95">
                  <c:v>0.6273555055771773</c:v>
                </c:pt>
                <c:pt idx="96">
                  <c:v>0.6705030572922853</c:v>
                </c:pt>
                <c:pt idx="97">
                  <c:v>0.7249428274172672</c:v>
                </c:pt>
                <c:pt idx="98">
                  <c:v>0.7944337277529798</c:v>
                </c:pt>
                <c:pt idx="99">
                  <c:v>0.883940149355319</c:v>
                </c:pt>
                <c:pt idx="100">
                  <c:v>1.0000000000000089</c:v>
                </c:pt>
              </c:numCache>
            </c:numRef>
          </c:val>
          <c:smooth val="0"/>
        </c:ser>
        <c:marker val="1"/>
        <c:axId val="12397391"/>
        <c:axId val="44467656"/>
      </c:lineChart>
      <c:catAx>
        <c:axId val="12397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la courbe 1 suppose que les 90% les plus pauvres et les 10% les plus riches détiennent chacun 50% du revenu ou du capital total, et que chacun des deux groupes est homogène (d'où une courbe linéraire); la courbe 2 suppose une répartition continue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7656"/>
        <c:crossesAt val="0"/>
        <c:auto val="1"/>
        <c:lblOffset val="100"/>
        <c:tickLblSkip val="10"/>
        <c:tickMarkSkip val="10"/>
        <c:noMultiLvlLbl val="0"/>
      </c:catAx>
      <c:valAx>
        <c:axId val="444676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revenu ou du capital total détenue par les x% les plus pauvres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7391"/>
        <c:crossesAt val="1"/>
        <c:crossBetween val="midCat"/>
        <c:dispUnits/>
        <c:majorUnit val="0.1"/>
        <c:minorUnit val="0.002200000000000000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675"/>
          <c:y val="0.09775"/>
          <c:w val="0.407"/>
          <c:h val="0.2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1905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owa.nuff.ox.ac.uk/senate%20poverty%20response\pov%20response\minimum%20wag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WorldWealth\Work\CapitalIsBack\Germa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December2009\AppendixEstateTaxData\VariousDMTGComputations\AggregateEstateTax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December2009\AppendixDemoData\OldComputations190020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a\PikettySaez2012(ComputationsUsingIRSTable%201_4_2010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\nowa.nuff.ox.ac.uk\senate%20poverty%20response\pov%20response\minimum%20wage.xls\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joint%20income%20dist\All%20couples%201970%20to%202004%20MFTTAWE%20comparis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manu\papers\estate\excelresults\intermedi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</sheetNames>
    <sheetDataSet>
      <sheetData sheetId="9">
        <row r="3">
          <cell r="A3" t="str">
            <v>Table DE.4b: Sources of private wealth accumulation in Germany, 1870-2010 - Multiplicative decomposition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14"/>
      <sheetName val="Table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9"/>
  <sheetViews>
    <sheetView tabSelected="1" zoomScalePageLayoutView="0" workbookViewId="0" topLeftCell="A1">
      <selection activeCell="A2" sqref="A2:V43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18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16</v>
      </c>
      <c r="Q7" s="133"/>
      <c r="R7" s="134"/>
      <c r="S7" s="5"/>
      <c r="T7" s="132" t="s">
        <v>17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15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8</v>
      </c>
      <c r="B14" s="66"/>
      <c r="C14" s="66"/>
      <c r="D14" s="66"/>
      <c r="E14" s="66"/>
      <c r="F14" s="67"/>
      <c r="G14" s="3"/>
      <c r="H14" s="114">
        <v>0.2</v>
      </c>
      <c r="I14" s="115"/>
      <c r="J14" s="116"/>
      <c r="K14" s="7"/>
      <c r="L14" s="114">
        <v>0.25</v>
      </c>
      <c r="M14" s="115"/>
      <c r="N14" s="116"/>
      <c r="O14" s="7"/>
      <c r="P14" s="114">
        <v>0.35</v>
      </c>
      <c r="Q14" s="115"/>
      <c r="R14" s="116"/>
      <c r="S14" s="8"/>
      <c r="T14" s="114">
        <v>0.45</v>
      </c>
      <c r="U14" s="115"/>
      <c r="V14" s="116"/>
    </row>
    <row r="15" spans="1:22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8"/>
      <c r="T15" s="117"/>
      <c r="U15" s="118"/>
      <c r="V15" s="119"/>
    </row>
    <row r="16" spans="1:22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6"/>
      <c r="M16" s="127"/>
      <c r="N16" s="128"/>
      <c r="O16" s="29"/>
      <c r="P16" s="120"/>
      <c r="Q16" s="121"/>
      <c r="R16" s="122"/>
      <c r="S16" s="8"/>
      <c r="T16" s="120"/>
      <c r="U16" s="121"/>
      <c r="V16" s="122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9"/>
      <c r="M17" s="130"/>
      <c r="N17" s="131"/>
      <c r="O17" s="29"/>
      <c r="P17" s="123"/>
      <c r="Q17" s="124"/>
      <c r="R17" s="125"/>
      <c r="S17" s="8"/>
      <c r="T17" s="123"/>
      <c r="U17" s="124"/>
      <c r="V17" s="125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98">
        <v>0.05</v>
      </c>
      <c r="I19" s="98"/>
      <c r="J19" s="98"/>
      <c r="K19" s="12"/>
      <c r="L19" s="98">
        <v>0.07</v>
      </c>
      <c r="M19" s="98"/>
      <c r="N19" s="98"/>
      <c r="O19" s="12"/>
      <c r="P19" s="98">
        <v>0.12</v>
      </c>
      <c r="Q19" s="98"/>
      <c r="R19" s="98"/>
      <c r="S19" s="32"/>
      <c r="T19" s="98">
        <v>0.17</v>
      </c>
      <c r="U19" s="98"/>
      <c r="V19" s="98"/>
    </row>
    <row r="20" spans="1:22" ht="15" customHeight="1">
      <c r="A20" s="63"/>
      <c r="B20" s="63"/>
      <c r="C20" s="63"/>
      <c r="D20" s="63"/>
      <c r="E20" s="63"/>
      <c r="F20" s="63"/>
      <c r="G20" s="31"/>
      <c r="H20" s="63"/>
      <c r="I20" s="63"/>
      <c r="J20" s="63"/>
      <c r="K20" s="13"/>
      <c r="L20" s="141"/>
      <c r="M20" s="141"/>
      <c r="N20" s="141"/>
      <c r="O20" s="33"/>
      <c r="P20" s="63"/>
      <c r="Q20" s="63"/>
      <c r="R20" s="63"/>
      <c r="S20" s="34"/>
      <c r="T20" s="63"/>
      <c r="U20" s="63"/>
      <c r="V20" s="63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64"/>
      <c r="I21" s="64"/>
      <c r="J21" s="64"/>
      <c r="K21" s="13"/>
      <c r="L21" s="142"/>
      <c r="M21" s="142"/>
      <c r="N21" s="142"/>
      <c r="O21" s="33"/>
      <c r="P21" s="64"/>
      <c r="Q21" s="64"/>
      <c r="R21" s="64"/>
      <c r="S21" s="34"/>
      <c r="T21" s="64"/>
      <c r="U21" s="64"/>
      <c r="V21" s="64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89">
        <v>0.15</v>
      </c>
      <c r="I23" s="89"/>
      <c r="J23" s="89"/>
      <c r="K23" s="17"/>
      <c r="L23" s="89">
        <v>0.18</v>
      </c>
      <c r="M23" s="89"/>
      <c r="N23" s="89"/>
      <c r="O23" s="17"/>
      <c r="P23" s="89">
        <v>0.23</v>
      </c>
      <c r="Q23" s="89"/>
      <c r="R23" s="89"/>
      <c r="S23" s="32"/>
      <c r="T23" s="89">
        <v>0.28</v>
      </c>
      <c r="U23" s="89"/>
      <c r="V23" s="89"/>
    </row>
    <row r="24" spans="1:22" ht="15" customHeight="1">
      <c r="A24" s="63"/>
      <c r="B24" s="63"/>
      <c r="C24" s="63"/>
      <c r="D24" s="63"/>
      <c r="E24" s="63"/>
      <c r="F24" s="63"/>
      <c r="G24" s="31"/>
      <c r="H24" s="90"/>
      <c r="I24" s="90"/>
      <c r="J24" s="90"/>
      <c r="K24" s="18"/>
      <c r="L24" s="90"/>
      <c r="M24" s="90"/>
      <c r="N24" s="90"/>
      <c r="O24" s="18"/>
      <c r="P24" s="90"/>
      <c r="Q24" s="90"/>
      <c r="R24" s="90"/>
      <c r="S24" s="34"/>
      <c r="T24" s="90"/>
      <c r="U24" s="90"/>
      <c r="V24" s="90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91"/>
      <c r="I25" s="91"/>
      <c r="J25" s="91"/>
      <c r="K25" s="18"/>
      <c r="L25" s="91"/>
      <c r="M25" s="91"/>
      <c r="N25" s="91"/>
      <c r="O25" s="18"/>
      <c r="P25" s="91"/>
      <c r="Q25" s="91"/>
      <c r="R25" s="91"/>
      <c r="S25" s="34"/>
      <c r="T25" s="91"/>
      <c r="U25" s="91"/>
      <c r="V25" s="91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65" t="s">
        <v>9</v>
      </c>
      <c r="B27" s="66"/>
      <c r="C27" s="66"/>
      <c r="D27" s="66"/>
      <c r="E27" s="66"/>
      <c r="F27" s="67"/>
      <c r="G27" s="20"/>
      <c r="H27" s="77">
        <v>0.45</v>
      </c>
      <c r="I27" s="78"/>
      <c r="J27" s="79"/>
      <c r="K27" s="19"/>
      <c r="L27" s="77">
        <v>0.45</v>
      </c>
      <c r="M27" s="78"/>
      <c r="N27" s="79"/>
      <c r="O27" s="19"/>
      <c r="P27" s="77">
        <v>0.4</v>
      </c>
      <c r="Q27" s="78"/>
      <c r="R27" s="79"/>
      <c r="S27" s="8"/>
      <c r="T27" s="77">
        <v>0.35</v>
      </c>
      <c r="U27" s="78"/>
      <c r="V27" s="79"/>
    </row>
    <row r="28" spans="1:22" ht="15" customHeight="1">
      <c r="A28" s="68"/>
      <c r="B28" s="69"/>
      <c r="C28" s="69"/>
      <c r="D28" s="69"/>
      <c r="E28" s="69"/>
      <c r="F28" s="70"/>
      <c r="G28" s="20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8"/>
      <c r="T28" s="80"/>
      <c r="U28" s="81"/>
      <c r="V28" s="82"/>
    </row>
    <row r="29" spans="1:22" ht="15" customHeight="1">
      <c r="A29" s="71"/>
      <c r="B29" s="72"/>
      <c r="C29" s="72"/>
      <c r="D29" s="72"/>
      <c r="E29" s="72"/>
      <c r="F29" s="73"/>
      <c r="G29" s="20"/>
      <c r="H29" s="83"/>
      <c r="I29" s="84"/>
      <c r="J29" s="85"/>
      <c r="K29" s="2"/>
      <c r="L29" s="92"/>
      <c r="M29" s="93"/>
      <c r="N29" s="94"/>
      <c r="O29" s="36"/>
      <c r="P29" s="83"/>
      <c r="Q29" s="84"/>
      <c r="R29" s="85"/>
      <c r="S29" s="8"/>
      <c r="T29" s="83"/>
      <c r="U29" s="84"/>
      <c r="V29" s="85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86"/>
      <c r="I30" s="87"/>
      <c r="J30" s="88"/>
      <c r="K30" s="2"/>
      <c r="L30" s="95"/>
      <c r="M30" s="96"/>
      <c r="N30" s="97"/>
      <c r="O30" s="36"/>
      <c r="P30" s="86"/>
      <c r="Q30" s="87"/>
      <c r="R30" s="88"/>
      <c r="S30" s="8"/>
      <c r="T30" s="86"/>
      <c r="U30" s="87"/>
      <c r="V30" s="88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65" t="s">
        <v>10</v>
      </c>
      <c r="B32" s="66"/>
      <c r="C32" s="66"/>
      <c r="D32" s="66"/>
      <c r="E32" s="66"/>
      <c r="F32" s="67"/>
      <c r="G32" s="20"/>
      <c r="H32" s="77">
        <v>0.35</v>
      </c>
      <c r="I32" s="78"/>
      <c r="J32" s="79"/>
      <c r="K32" s="19"/>
      <c r="L32" s="77">
        <v>0.3</v>
      </c>
      <c r="M32" s="78"/>
      <c r="N32" s="79"/>
      <c r="O32" s="19"/>
      <c r="P32" s="77">
        <v>0.25</v>
      </c>
      <c r="Q32" s="78"/>
      <c r="R32" s="79"/>
      <c r="S32" s="8"/>
      <c r="T32" s="77">
        <v>0.2</v>
      </c>
      <c r="U32" s="78"/>
      <c r="V32" s="79"/>
    </row>
    <row r="33" spans="1:22" ht="15" customHeight="1">
      <c r="A33" s="68"/>
      <c r="B33" s="69"/>
      <c r="C33" s="69"/>
      <c r="D33" s="69"/>
      <c r="E33" s="69"/>
      <c r="F33" s="70"/>
      <c r="G33" s="20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8"/>
      <c r="T33" s="80"/>
      <c r="U33" s="81"/>
      <c r="V33" s="82"/>
    </row>
    <row r="34" spans="1:22" ht="15" customHeight="1">
      <c r="A34" s="71"/>
      <c r="B34" s="72"/>
      <c r="C34" s="72"/>
      <c r="D34" s="72"/>
      <c r="E34" s="72"/>
      <c r="F34" s="73"/>
      <c r="G34" s="20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8"/>
      <c r="T34" s="83"/>
      <c r="U34" s="84"/>
      <c r="V34" s="85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8"/>
      <c r="T35" s="86"/>
      <c r="U35" s="87"/>
      <c r="V35" s="88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155" t="s">
        <v>3</v>
      </c>
      <c r="B37" s="155"/>
      <c r="C37" s="155"/>
      <c r="D37" s="155"/>
      <c r="E37" s="155"/>
      <c r="F37" s="155"/>
      <c r="G37" s="22"/>
      <c r="H37" s="143">
        <f>'TS7.4'!H$47</f>
        <v>0.188</v>
      </c>
      <c r="I37" s="143"/>
      <c r="J37" s="143"/>
      <c r="K37" s="23"/>
      <c r="L37" s="143">
        <f>'TS7.4'!L$47</f>
        <v>0.25949999999999995</v>
      </c>
      <c r="M37" s="143"/>
      <c r="N37" s="143"/>
      <c r="O37" s="23"/>
      <c r="P37" s="143">
        <f>'TS7.4'!P$47</f>
        <v>0.35849999999999993</v>
      </c>
      <c r="Q37" s="143"/>
      <c r="R37" s="143"/>
      <c r="S37" s="24"/>
      <c r="T37" s="143">
        <f>'TS7.4'!T$47</f>
        <v>0.4575</v>
      </c>
      <c r="U37" s="143"/>
      <c r="V37" s="143"/>
    </row>
    <row r="38" spans="1:22" ht="15" customHeight="1">
      <c r="A38" s="156"/>
      <c r="B38" s="156"/>
      <c r="C38" s="156"/>
      <c r="D38" s="156"/>
      <c r="E38" s="156"/>
      <c r="F38" s="156"/>
      <c r="G38" s="22"/>
      <c r="H38" s="144"/>
      <c r="I38" s="144"/>
      <c r="J38" s="144"/>
      <c r="K38" s="23"/>
      <c r="L38" s="144"/>
      <c r="M38" s="144"/>
      <c r="N38" s="144"/>
      <c r="O38" s="23"/>
      <c r="P38" s="144"/>
      <c r="Q38" s="144"/>
      <c r="R38" s="144"/>
      <c r="S38" s="24"/>
      <c r="T38" s="144"/>
      <c r="U38" s="144"/>
      <c r="V38" s="144"/>
    </row>
    <row r="39" spans="1:22" ht="15" customHeight="1" thickBot="1">
      <c r="A39" s="157"/>
      <c r="B39" s="157"/>
      <c r="C39" s="157"/>
      <c r="D39" s="157"/>
      <c r="E39" s="157"/>
      <c r="F39" s="157"/>
      <c r="G39" s="22"/>
      <c r="H39" s="145"/>
      <c r="I39" s="145"/>
      <c r="J39" s="145"/>
      <c r="K39" s="25"/>
      <c r="L39" s="145"/>
      <c r="M39" s="145"/>
      <c r="N39" s="145"/>
      <c r="O39" s="25"/>
      <c r="P39" s="145"/>
      <c r="Q39" s="145"/>
      <c r="R39" s="145"/>
      <c r="S39" s="24"/>
      <c r="T39" s="145"/>
      <c r="U39" s="145"/>
      <c r="V39" s="145"/>
    </row>
    <row r="40" spans="1:22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"/>
    </row>
    <row r="41" spans="1:22" ht="15" customHeight="1">
      <c r="A41" s="146" t="s">
        <v>20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</row>
    <row r="42" spans="1:22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</row>
    <row r="43" spans="1:22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4"/>
    </row>
    <row r="44" spans="8:21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8:21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0:21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0:21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0:21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0:21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0:21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</sheetData>
  <sheetProtection/>
  <mergeCells count="37">
    <mergeCell ref="H27:J30"/>
    <mergeCell ref="P32:R35"/>
    <mergeCell ref="P37:R39"/>
    <mergeCell ref="A41:V43"/>
    <mergeCell ref="H37:J39"/>
    <mergeCell ref="L37:N39"/>
    <mergeCell ref="T37:V39"/>
    <mergeCell ref="A37:F39"/>
    <mergeCell ref="L32:N35"/>
    <mergeCell ref="P27:R30"/>
    <mergeCell ref="L23:N25"/>
    <mergeCell ref="T7:V12"/>
    <mergeCell ref="L7:N12"/>
    <mergeCell ref="H7:J12"/>
    <mergeCell ref="H19:J21"/>
    <mergeCell ref="T19:V21"/>
    <mergeCell ref="P7:R12"/>
    <mergeCell ref="H14:J17"/>
    <mergeCell ref="L19:N21"/>
    <mergeCell ref="A19:F21"/>
    <mergeCell ref="P19:R21"/>
    <mergeCell ref="A2:V4"/>
    <mergeCell ref="A9:F12"/>
    <mergeCell ref="T14:V17"/>
    <mergeCell ref="L14:N17"/>
    <mergeCell ref="A14:F17"/>
    <mergeCell ref="P14:R17"/>
    <mergeCell ref="A23:F25"/>
    <mergeCell ref="A27:F30"/>
    <mergeCell ref="A32:F35"/>
    <mergeCell ref="T32:V35"/>
    <mergeCell ref="T23:V25"/>
    <mergeCell ref="T27:V30"/>
    <mergeCell ref="H32:J35"/>
    <mergeCell ref="L27:N30"/>
    <mergeCell ref="P23:R25"/>
    <mergeCell ref="H23:J2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12"/>
  <sheetViews>
    <sheetView zoomScalePageLayoutView="0" workbookViewId="0" topLeftCell="A1">
      <selection activeCell="A2" sqref="A2:C108"/>
    </sheetView>
  </sheetViews>
  <sheetFormatPr defaultColWidth="11.421875" defaultRowHeight="12.75"/>
  <cols>
    <col min="1" max="3" width="25.7109375" style="0" customWidth="1"/>
  </cols>
  <sheetData>
    <row r="1" ht="13.5" thickBot="1"/>
    <row r="2" spans="1:3" ht="13.5" thickTop="1">
      <c r="A2" s="185" t="s">
        <v>45</v>
      </c>
      <c r="B2" s="186"/>
      <c r="C2" s="187"/>
    </row>
    <row r="3" spans="1:3" ht="12.75">
      <c r="A3" s="188"/>
      <c r="B3" s="189"/>
      <c r="C3" s="190"/>
    </row>
    <row r="4" spans="1:3" ht="13.5" thickBot="1">
      <c r="A4" s="191"/>
      <c r="B4" s="192"/>
      <c r="C4" s="193"/>
    </row>
    <row r="5" ht="14.25" thickBot="1" thickTop="1"/>
    <row r="6" spans="1:3" ht="30" customHeight="1" thickBot="1" thickTop="1">
      <c r="A6" s="183" t="s">
        <v>39</v>
      </c>
      <c r="B6" s="184" t="s">
        <v>40</v>
      </c>
      <c r="C6" s="184"/>
    </row>
    <row r="7" spans="1:3" ht="14.25" thickBot="1" thickTop="1">
      <c r="A7" s="183"/>
      <c r="B7" s="61" t="s">
        <v>41</v>
      </c>
      <c r="C7" s="61" t="s">
        <v>42</v>
      </c>
    </row>
    <row r="8" spans="1:3" ht="13.5" thickTop="1">
      <c r="A8" s="55">
        <v>0</v>
      </c>
      <c r="B8" s="56">
        <v>0</v>
      </c>
      <c r="C8" s="57">
        <f>0</f>
        <v>0</v>
      </c>
    </row>
    <row r="9" spans="1:3" ht="12.75">
      <c r="A9" s="55">
        <f>A8+0.01</f>
        <v>0.01</v>
      </c>
      <c r="B9" s="56">
        <f>B8+(B$98-B$8)/90</f>
        <v>0.005555555555555556</v>
      </c>
      <c r="C9" s="57">
        <f aca="true" t="shared" si="0" ref="C9:C40">B$112*A9^2+(1-B$112)*A9^30</f>
        <v>6E-05</v>
      </c>
    </row>
    <row r="10" spans="1:3" ht="12.75">
      <c r="A10" s="55">
        <f aca="true" t="shared" si="1" ref="A10:A73">A9+0.01</f>
        <v>0.02</v>
      </c>
      <c r="B10" s="56">
        <f aca="true" t="shared" si="2" ref="B10:B73">B9+(B$98-B$8)/90</f>
        <v>0.011111111111111112</v>
      </c>
      <c r="C10" s="57">
        <f t="shared" si="0"/>
        <v>0.00024</v>
      </c>
    </row>
    <row r="11" spans="1:3" ht="12.75">
      <c r="A11" s="55">
        <f t="shared" si="1"/>
        <v>0.03</v>
      </c>
      <c r="B11" s="56">
        <f t="shared" si="2"/>
        <v>0.016666666666666666</v>
      </c>
      <c r="C11" s="57">
        <f t="shared" si="0"/>
        <v>0.00054</v>
      </c>
    </row>
    <row r="12" spans="1:3" ht="12.75">
      <c r="A12" s="55">
        <f t="shared" si="1"/>
        <v>0.04</v>
      </c>
      <c r="B12" s="56">
        <f t="shared" si="2"/>
        <v>0.022222222222222223</v>
      </c>
      <c r="C12" s="57">
        <f t="shared" si="0"/>
        <v>0.00096</v>
      </c>
    </row>
    <row r="13" spans="1:3" ht="12.75">
      <c r="A13" s="55">
        <f t="shared" si="1"/>
        <v>0.05</v>
      </c>
      <c r="B13" s="56">
        <f t="shared" si="2"/>
        <v>0.02777777777777778</v>
      </c>
      <c r="C13" s="57">
        <f t="shared" si="0"/>
        <v>0.0015000000000000002</v>
      </c>
    </row>
    <row r="14" spans="1:3" ht="12.75">
      <c r="A14" s="55">
        <f t="shared" si="1"/>
        <v>0.060000000000000005</v>
      </c>
      <c r="B14" s="56">
        <f t="shared" si="2"/>
        <v>0.03333333333333333</v>
      </c>
      <c r="C14" s="57">
        <f t="shared" si="0"/>
        <v>0.0021600000000000005</v>
      </c>
    </row>
    <row r="15" spans="1:3" ht="12.75">
      <c r="A15" s="55">
        <f t="shared" si="1"/>
        <v>0.07</v>
      </c>
      <c r="B15" s="56">
        <f t="shared" si="2"/>
        <v>0.03888888888888889</v>
      </c>
      <c r="C15" s="57">
        <f t="shared" si="0"/>
        <v>0.0029400000000000003</v>
      </c>
    </row>
    <row r="16" spans="1:3" ht="12.75">
      <c r="A16" s="55">
        <f t="shared" si="1"/>
        <v>0.08</v>
      </c>
      <c r="B16" s="56">
        <f t="shared" si="2"/>
        <v>0.044444444444444446</v>
      </c>
      <c r="C16" s="57">
        <f t="shared" si="0"/>
        <v>0.00384</v>
      </c>
    </row>
    <row r="17" spans="1:3" ht="12.75">
      <c r="A17" s="55">
        <f t="shared" si="1"/>
        <v>0.09</v>
      </c>
      <c r="B17" s="56">
        <f t="shared" si="2"/>
        <v>0.05</v>
      </c>
      <c r="C17" s="57">
        <f t="shared" si="0"/>
        <v>0.00486</v>
      </c>
    </row>
    <row r="18" spans="1:3" ht="12.75">
      <c r="A18" s="55">
        <f t="shared" si="1"/>
        <v>0.09999999999999999</v>
      </c>
      <c r="B18" s="56">
        <f t="shared" si="2"/>
        <v>0.05555555555555556</v>
      </c>
      <c r="C18" s="57">
        <f t="shared" si="0"/>
        <v>0.005999999999999999</v>
      </c>
    </row>
    <row r="19" spans="1:3" ht="12.75">
      <c r="A19" s="55">
        <f t="shared" si="1"/>
        <v>0.10999999999999999</v>
      </c>
      <c r="B19" s="56">
        <f t="shared" si="2"/>
        <v>0.061111111111111116</v>
      </c>
      <c r="C19" s="57">
        <f t="shared" si="0"/>
        <v>0.007259999999999998</v>
      </c>
    </row>
    <row r="20" spans="1:3" ht="12.75">
      <c r="A20" s="55">
        <f t="shared" si="1"/>
        <v>0.11999999999999998</v>
      </c>
      <c r="B20" s="56">
        <f t="shared" si="2"/>
        <v>0.06666666666666667</v>
      </c>
      <c r="C20" s="57">
        <f t="shared" si="0"/>
        <v>0.008639999999999997</v>
      </c>
    </row>
    <row r="21" spans="1:3" ht="12.75">
      <c r="A21" s="55">
        <f t="shared" si="1"/>
        <v>0.12999999999999998</v>
      </c>
      <c r="B21" s="56">
        <f t="shared" si="2"/>
        <v>0.07222222222222222</v>
      </c>
      <c r="C21" s="57">
        <f t="shared" si="0"/>
        <v>0.010139999999999996</v>
      </c>
    </row>
    <row r="22" spans="1:3" ht="12.75">
      <c r="A22" s="55">
        <f t="shared" si="1"/>
        <v>0.13999999999999999</v>
      </c>
      <c r="B22" s="56">
        <f t="shared" si="2"/>
        <v>0.07777777777777777</v>
      </c>
      <c r="C22" s="57">
        <f t="shared" si="0"/>
        <v>0.011759999999999998</v>
      </c>
    </row>
    <row r="23" spans="1:3" ht="12.75">
      <c r="A23" s="55">
        <f t="shared" si="1"/>
        <v>0.15</v>
      </c>
      <c r="B23" s="56">
        <f t="shared" si="2"/>
        <v>0.08333333333333331</v>
      </c>
      <c r="C23" s="57">
        <f t="shared" si="0"/>
        <v>0.0135</v>
      </c>
    </row>
    <row r="24" spans="1:3" ht="12.75">
      <c r="A24" s="55">
        <f t="shared" si="1"/>
        <v>0.16</v>
      </c>
      <c r="B24" s="56">
        <f t="shared" si="2"/>
        <v>0.08888888888888886</v>
      </c>
      <c r="C24" s="57">
        <f t="shared" si="0"/>
        <v>0.01536</v>
      </c>
    </row>
    <row r="25" spans="1:3" ht="12.75">
      <c r="A25" s="55">
        <f t="shared" si="1"/>
        <v>0.17</v>
      </c>
      <c r="B25" s="56">
        <f t="shared" si="2"/>
        <v>0.09444444444444441</v>
      </c>
      <c r="C25" s="57">
        <f t="shared" si="0"/>
        <v>0.01734</v>
      </c>
    </row>
    <row r="26" spans="1:3" ht="12.75">
      <c r="A26" s="55">
        <f t="shared" si="1"/>
        <v>0.18000000000000002</v>
      </c>
      <c r="B26" s="56">
        <f t="shared" si="2"/>
        <v>0.09999999999999996</v>
      </c>
      <c r="C26" s="57">
        <f t="shared" si="0"/>
        <v>0.019440000000000002</v>
      </c>
    </row>
    <row r="27" spans="1:3" ht="12.75">
      <c r="A27" s="55">
        <f t="shared" si="1"/>
        <v>0.19000000000000003</v>
      </c>
      <c r="B27" s="56">
        <f t="shared" si="2"/>
        <v>0.10555555555555551</v>
      </c>
      <c r="C27" s="57">
        <f t="shared" si="0"/>
        <v>0.02166000000000001</v>
      </c>
    </row>
    <row r="28" spans="1:3" ht="12.75">
      <c r="A28" s="55">
        <f t="shared" si="1"/>
        <v>0.20000000000000004</v>
      </c>
      <c r="B28" s="56">
        <f t="shared" si="2"/>
        <v>0.11111111111111106</v>
      </c>
      <c r="C28" s="57">
        <f t="shared" si="0"/>
        <v>0.024000000000000007</v>
      </c>
    </row>
    <row r="29" spans="1:3" ht="12.75">
      <c r="A29" s="55">
        <f t="shared" si="1"/>
        <v>0.21000000000000005</v>
      </c>
      <c r="B29" s="56">
        <f t="shared" si="2"/>
        <v>0.11666666666666661</v>
      </c>
      <c r="C29" s="57">
        <f t="shared" si="0"/>
        <v>0.02646000000000001</v>
      </c>
    </row>
    <row r="30" spans="1:3" ht="12.75">
      <c r="A30" s="55">
        <f t="shared" si="1"/>
        <v>0.22000000000000006</v>
      </c>
      <c r="B30" s="56">
        <f t="shared" si="2"/>
        <v>0.12222222222222216</v>
      </c>
      <c r="C30" s="57">
        <f t="shared" si="0"/>
        <v>0.029040000000000014</v>
      </c>
    </row>
    <row r="31" spans="1:3" ht="12.75">
      <c r="A31" s="55">
        <f t="shared" si="1"/>
        <v>0.23000000000000007</v>
      </c>
      <c r="B31" s="56">
        <f t="shared" si="2"/>
        <v>0.1277777777777777</v>
      </c>
      <c r="C31" s="57">
        <f t="shared" si="0"/>
        <v>0.03174000000000002</v>
      </c>
    </row>
    <row r="32" spans="1:3" ht="12.75">
      <c r="A32" s="55">
        <f t="shared" si="1"/>
        <v>0.24000000000000007</v>
      </c>
      <c r="B32" s="56">
        <f t="shared" si="2"/>
        <v>0.13333333333333328</v>
      </c>
      <c r="C32" s="57">
        <f t="shared" si="0"/>
        <v>0.03456000000000002</v>
      </c>
    </row>
    <row r="33" spans="1:3" ht="12.75">
      <c r="A33" s="55">
        <f t="shared" si="1"/>
        <v>0.25000000000000006</v>
      </c>
      <c r="B33" s="56">
        <f t="shared" si="2"/>
        <v>0.13888888888888884</v>
      </c>
      <c r="C33" s="57">
        <f t="shared" si="0"/>
        <v>0.03750000000000001</v>
      </c>
    </row>
    <row r="34" spans="1:3" ht="12.75">
      <c r="A34" s="55">
        <f t="shared" si="1"/>
        <v>0.26000000000000006</v>
      </c>
      <c r="B34" s="56">
        <f t="shared" si="2"/>
        <v>0.1444444444444444</v>
      </c>
      <c r="C34" s="57">
        <f t="shared" si="0"/>
        <v>0.04056000000000002</v>
      </c>
    </row>
    <row r="35" spans="1:3" ht="12.75">
      <c r="A35" s="55">
        <f t="shared" si="1"/>
        <v>0.2700000000000001</v>
      </c>
      <c r="B35" s="56">
        <f t="shared" si="2"/>
        <v>0.14999999999999997</v>
      </c>
      <c r="C35" s="57">
        <f t="shared" si="0"/>
        <v>0.04374000000000003</v>
      </c>
    </row>
    <row r="36" spans="1:3" ht="12.75">
      <c r="A36" s="55">
        <f t="shared" si="1"/>
        <v>0.2800000000000001</v>
      </c>
      <c r="B36" s="56">
        <f t="shared" si="2"/>
        <v>0.15555555555555553</v>
      </c>
      <c r="C36" s="57">
        <f t="shared" si="0"/>
        <v>0.047040000000000026</v>
      </c>
    </row>
    <row r="37" spans="1:3" ht="12.75">
      <c r="A37" s="55">
        <f t="shared" si="1"/>
        <v>0.2900000000000001</v>
      </c>
      <c r="B37" s="56">
        <f t="shared" si="2"/>
        <v>0.1611111111111111</v>
      </c>
      <c r="C37" s="57">
        <f t="shared" si="0"/>
        <v>0.05046000000000005</v>
      </c>
    </row>
    <row r="38" spans="1:3" ht="12.75">
      <c r="A38" s="55">
        <f t="shared" si="1"/>
        <v>0.3000000000000001</v>
      </c>
      <c r="B38" s="56">
        <f t="shared" si="2"/>
        <v>0.16666666666666666</v>
      </c>
      <c r="C38" s="57">
        <f t="shared" si="0"/>
        <v>0.054000000000000124</v>
      </c>
    </row>
    <row r="39" spans="1:3" ht="12.75">
      <c r="A39" s="55">
        <f t="shared" si="1"/>
        <v>0.3100000000000001</v>
      </c>
      <c r="B39" s="56">
        <f t="shared" si="2"/>
        <v>0.17222222222222222</v>
      </c>
      <c r="C39" s="57">
        <f t="shared" si="0"/>
        <v>0.05766000000000027</v>
      </c>
    </row>
    <row r="40" spans="1:3" ht="12.75">
      <c r="A40" s="55">
        <f t="shared" si="1"/>
        <v>0.3200000000000001</v>
      </c>
      <c r="B40" s="56">
        <f t="shared" si="2"/>
        <v>0.17777777777777778</v>
      </c>
      <c r="C40" s="57">
        <f t="shared" si="0"/>
        <v>0.06144000000000061</v>
      </c>
    </row>
    <row r="41" spans="1:3" ht="12.75">
      <c r="A41" s="55">
        <f t="shared" si="1"/>
        <v>0.3300000000000001</v>
      </c>
      <c r="B41" s="56">
        <f t="shared" si="2"/>
        <v>0.18333333333333335</v>
      </c>
      <c r="C41" s="57">
        <f aca="true" t="shared" si="3" ref="C41:C72">B$112*A41^2+(1-B$112)*A41^30</f>
        <v>0.0653400000000015</v>
      </c>
    </row>
    <row r="42" spans="1:3" ht="12.75">
      <c r="A42" s="55">
        <f t="shared" si="1"/>
        <v>0.34000000000000014</v>
      </c>
      <c r="B42" s="56">
        <f t="shared" si="2"/>
        <v>0.1888888888888889</v>
      </c>
      <c r="C42" s="57">
        <f t="shared" si="3"/>
        <v>0.06936000000000357</v>
      </c>
    </row>
    <row r="43" spans="1:3" ht="12.75">
      <c r="A43" s="55">
        <f t="shared" si="1"/>
        <v>0.35000000000000014</v>
      </c>
      <c r="B43" s="56">
        <f t="shared" si="2"/>
        <v>0.19444444444444448</v>
      </c>
      <c r="C43" s="57">
        <f t="shared" si="3"/>
        <v>0.07350000000000845</v>
      </c>
    </row>
    <row r="44" spans="1:3" ht="12.75">
      <c r="A44" s="55">
        <f t="shared" si="1"/>
        <v>0.36000000000000015</v>
      </c>
      <c r="B44" s="56">
        <f t="shared" si="2"/>
        <v>0.20000000000000004</v>
      </c>
      <c r="C44" s="57">
        <f t="shared" si="3"/>
        <v>0.07776000000001962</v>
      </c>
    </row>
    <row r="45" spans="1:3" ht="12.75">
      <c r="A45" s="55">
        <f t="shared" si="1"/>
        <v>0.37000000000000016</v>
      </c>
      <c r="B45" s="56">
        <f t="shared" si="2"/>
        <v>0.2055555555555556</v>
      </c>
      <c r="C45" s="57">
        <f t="shared" si="3"/>
        <v>0.08214000000004455</v>
      </c>
    </row>
    <row r="46" spans="1:3" ht="12.75">
      <c r="A46" s="55">
        <f t="shared" si="1"/>
        <v>0.38000000000000017</v>
      </c>
      <c r="B46" s="56">
        <f t="shared" si="2"/>
        <v>0.21111111111111117</v>
      </c>
      <c r="C46" s="57">
        <f t="shared" si="3"/>
        <v>0.08664000000009907</v>
      </c>
    </row>
    <row r="47" spans="1:3" ht="12.75">
      <c r="A47" s="55">
        <f t="shared" si="1"/>
        <v>0.3900000000000002</v>
      </c>
      <c r="B47" s="56">
        <f t="shared" si="2"/>
        <v>0.21666666666666673</v>
      </c>
      <c r="C47" s="57">
        <f t="shared" si="3"/>
        <v>0.09126000000021586</v>
      </c>
    </row>
    <row r="48" spans="1:3" ht="12.75">
      <c r="A48" s="55">
        <f t="shared" si="1"/>
        <v>0.4000000000000002</v>
      </c>
      <c r="B48" s="56">
        <f t="shared" si="2"/>
        <v>0.2222222222222223</v>
      </c>
      <c r="C48" s="57">
        <f t="shared" si="3"/>
        <v>0.09600000000046126</v>
      </c>
    </row>
    <row r="49" spans="1:3" ht="12.75">
      <c r="A49" s="55">
        <f t="shared" si="1"/>
        <v>0.4100000000000002</v>
      </c>
      <c r="B49" s="56">
        <f t="shared" si="2"/>
        <v>0.22777777777777786</v>
      </c>
      <c r="C49" s="57">
        <f t="shared" si="3"/>
        <v>0.10086000000096744</v>
      </c>
    </row>
    <row r="50" spans="1:3" ht="12.75">
      <c r="A50" s="55">
        <f t="shared" si="1"/>
        <v>0.4200000000000002</v>
      </c>
      <c r="B50" s="56">
        <f t="shared" si="2"/>
        <v>0.23333333333333342</v>
      </c>
      <c r="C50" s="57">
        <f t="shared" si="3"/>
        <v>0.10584000000199324</v>
      </c>
    </row>
    <row r="51" spans="1:3" ht="12.75">
      <c r="A51" s="55">
        <f t="shared" si="1"/>
        <v>0.4300000000000002</v>
      </c>
      <c r="B51" s="56">
        <f t="shared" si="2"/>
        <v>0.23888888888888898</v>
      </c>
      <c r="C51" s="57">
        <f t="shared" si="3"/>
        <v>0.11094000000403761</v>
      </c>
    </row>
    <row r="52" spans="1:3" ht="12.75">
      <c r="A52" s="55">
        <f t="shared" si="1"/>
        <v>0.4400000000000002</v>
      </c>
      <c r="B52" s="56">
        <f t="shared" si="2"/>
        <v>0.24444444444444455</v>
      </c>
      <c r="C52" s="57">
        <f t="shared" si="3"/>
        <v>0.11616000000804723</v>
      </c>
    </row>
    <row r="53" spans="1:3" ht="12.75">
      <c r="A53" s="55">
        <f t="shared" si="1"/>
        <v>0.45000000000000023</v>
      </c>
      <c r="B53" s="56">
        <f t="shared" si="2"/>
        <v>0.2500000000000001</v>
      </c>
      <c r="C53" s="57">
        <f t="shared" si="3"/>
        <v>0.12150000001579206</v>
      </c>
    </row>
    <row r="54" spans="1:3" ht="12.75">
      <c r="A54" s="55">
        <f t="shared" si="1"/>
        <v>0.46000000000000024</v>
      </c>
      <c r="B54" s="56">
        <f t="shared" si="2"/>
        <v>0.25555555555555565</v>
      </c>
      <c r="C54" s="57">
        <f t="shared" si="3"/>
        <v>0.12696000003053493</v>
      </c>
    </row>
    <row r="55" spans="1:3" ht="12.75">
      <c r="A55" s="55">
        <f t="shared" si="1"/>
        <v>0.47000000000000025</v>
      </c>
      <c r="B55" s="56">
        <f t="shared" si="2"/>
        <v>0.2611111111111112</v>
      </c>
      <c r="C55" s="57">
        <f t="shared" si="3"/>
        <v>0.13254000005820987</v>
      </c>
    </row>
    <row r="56" spans="1:3" ht="12.75">
      <c r="A56" s="55">
        <f t="shared" si="1"/>
        <v>0.48000000000000026</v>
      </c>
      <c r="B56" s="56">
        <f t="shared" si="2"/>
        <v>0.2666666666666667</v>
      </c>
      <c r="C56" s="57">
        <f t="shared" si="3"/>
        <v>0.13824000010947066</v>
      </c>
    </row>
    <row r="57" spans="1:3" ht="12.75">
      <c r="A57" s="55">
        <f t="shared" si="1"/>
        <v>0.49000000000000027</v>
      </c>
      <c r="B57" s="56">
        <f t="shared" si="2"/>
        <v>0.27222222222222225</v>
      </c>
      <c r="C57" s="57">
        <f t="shared" si="3"/>
        <v>0.14406000020320892</v>
      </c>
    </row>
    <row r="58" spans="1:3" ht="12.75">
      <c r="A58" s="55">
        <f t="shared" si="1"/>
        <v>0.5000000000000002</v>
      </c>
      <c r="B58" s="56">
        <f t="shared" si="2"/>
        <v>0.2777777777777778</v>
      </c>
      <c r="C58" s="57">
        <f t="shared" si="3"/>
        <v>0.15000000037252917</v>
      </c>
    </row>
    <row r="59" spans="1:3" ht="12.75">
      <c r="A59" s="55">
        <f t="shared" si="1"/>
        <v>0.5100000000000002</v>
      </c>
      <c r="B59" s="56">
        <f t="shared" si="2"/>
        <v>0.2833333333333333</v>
      </c>
      <c r="C59" s="57">
        <f t="shared" si="3"/>
        <v>0.1560600006747849</v>
      </c>
    </row>
    <row r="60" spans="1:3" ht="12.75">
      <c r="A60" s="55">
        <f t="shared" si="1"/>
        <v>0.5200000000000002</v>
      </c>
      <c r="B60" s="56">
        <f t="shared" si="2"/>
        <v>0.28888888888888886</v>
      </c>
      <c r="C60" s="57">
        <f t="shared" si="3"/>
        <v>0.16224000120825985</v>
      </c>
    </row>
    <row r="61" spans="1:3" ht="12.75">
      <c r="A61" s="55">
        <f t="shared" si="1"/>
        <v>0.5300000000000002</v>
      </c>
      <c r="B61" s="56">
        <f t="shared" si="2"/>
        <v>0.2944444444444444</v>
      </c>
      <c r="C61" s="57">
        <f t="shared" si="3"/>
        <v>0.16854000213961737</v>
      </c>
    </row>
    <row r="62" spans="1:3" ht="12.75">
      <c r="A62" s="55">
        <f t="shared" si="1"/>
        <v>0.5400000000000003</v>
      </c>
      <c r="B62" s="56">
        <f t="shared" si="2"/>
        <v>0.29999999999999993</v>
      </c>
      <c r="C62" s="57">
        <f t="shared" si="3"/>
        <v>0.174960003748632</v>
      </c>
    </row>
    <row r="63" spans="1:3" ht="12.75">
      <c r="A63" s="55">
        <f t="shared" si="1"/>
        <v>0.5500000000000003</v>
      </c>
      <c r="B63" s="56">
        <f t="shared" si="2"/>
        <v>0.30555555555555547</v>
      </c>
      <c r="C63" s="57">
        <f t="shared" si="3"/>
        <v>0.18150000650040907</v>
      </c>
    </row>
    <row r="64" spans="1:3" ht="12.75">
      <c r="A64" s="55">
        <f t="shared" si="1"/>
        <v>0.5600000000000003</v>
      </c>
      <c r="B64" s="56">
        <f t="shared" si="2"/>
        <v>0.311111111111111</v>
      </c>
      <c r="C64" s="57">
        <f t="shared" si="3"/>
        <v>0.18816001116094092</v>
      </c>
    </row>
    <row r="65" spans="1:3" ht="12.75">
      <c r="A65" s="55">
        <f t="shared" si="1"/>
        <v>0.5700000000000003</v>
      </c>
      <c r="B65" s="56">
        <f t="shared" si="2"/>
        <v>0.31666666666666654</v>
      </c>
      <c r="C65" s="57">
        <f t="shared" si="3"/>
        <v>0.19494001898041333</v>
      </c>
    </row>
    <row r="66" spans="1:3" ht="12.75">
      <c r="A66" s="55">
        <f t="shared" si="1"/>
        <v>0.5800000000000003</v>
      </c>
      <c r="B66" s="56">
        <f t="shared" si="2"/>
        <v>0.3222222222222221</v>
      </c>
      <c r="C66" s="57">
        <f t="shared" si="3"/>
        <v>0.20184003198157158</v>
      </c>
    </row>
    <row r="67" spans="1:3" ht="12.75">
      <c r="A67" s="55">
        <f t="shared" si="1"/>
        <v>0.5900000000000003</v>
      </c>
      <c r="B67" s="56">
        <f t="shared" si="2"/>
        <v>0.3277777777777776</v>
      </c>
      <c r="C67" s="57">
        <f t="shared" si="3"/>
        <v>0.20886005340972505</v>
      </c>
    </row>
    <row r="68" spans="1:3" ht="12.75">
      <c r="A68" s="55">
        <f t="shared" si="1"/>
        <v>0.6000000000000003</v>
      </c>
      <c r="B68" s="56">
        <f t="shared" si="2"/>
        <v>0.33333333333333315</v>
      </c>
      <c r="C68" s="57">
        <f t="shared" si="3"/>
        <v>0.2160000884295681</v>
      </c>
    </row>
    <row r="69" spans="1:3" ht="12.75">
      <c r="A69" s="55">
        <f t="shared" si="1"/>
        <v>0.6100000000000003</v>
      </c>
      <c r="B69" s="56">
        <f t="shared" si="2"/>
        <v>0.3388888888888887</v>
      </c>
      <c r="C69" s="57">
        <f t="shared" si="3"/>
        <v>0.2232601451961304</v>
      </c>
    </row>
    <row r="70" spans="1:3" ht="12.75">
      <c r="A70" s="55">
        <f t="shared" si="1"/>
        <v>0.6200000000000003</v>
      </c>
      <c r="B70" s="56">
        <f t="shared" si="2"/>
        <v>0.3444444444444442</v>
      </c>
      <c r="C70" s="57">
        <f t="shared" si="3"/>
        <v>0.23064023648885398</v>
      </c>
    </row>
    <row r="71" spans="1:3" ht="12.75">
      <c r="A71" s="55">
        <f t="shared" si="1"/>
        <v>0.6300000000000003</v>
      </c>
      <c r="B71" s="56">
        <f t="shared" si="2"/>
        <v>0.34999999999999976</v>
      </c>
      <c r="C71" s="57">
        <f t="shared" si="3"/>
        <v>0.23814038218749692</v>
      </c>
    </row>
    <row r="72" spans="1:3" ht="12.75">
      <c r="A72" s="55">
        <f t="shared" si="1"/>
        <v>0.6400000000000003</v>
      </c>
      <c r="B72" s="56">
        <f t="shared" si="2"/>
        <v>0.3555555555555553</v>
      </c>
      <c r="C72" s="57">
        <f t="shared" si="3"/>
        <v>0.2457606129982166</v>
      </c>
    </row>
    <row r="73" spans="1:3" ht="12.75">
      <c r="A73" s="55">
        <f t="shared" si="1"/>
        <v>0.6500000000000004</v>
      </c>
      <c r="B73" s="56">
        <f t="shared" si="2"/>
        <v>0.3611111111111108</v>
      </c>
      <c r="C73" s="57">
        <f aca="true" t="shared" si="4" ref="C73:C104">B$112*A73^2+(1-B$112)*A73^30</f>
        <v>0.2535009760244356</v>
      </c>
    </row>
    <row r="74" spans="1:3" ht="12.75">
      <c r="A74" s="55">
        <f aca="true" t="shared" si="5" ref="A74:A108">A73+0.01</f>
        <v>0.6600000000000004</v>
      </c>
      <c r="B74" s="56">
        <f aca="true" t="shared" si="6" ref="B74:B97">B73+(B$98-B$8)/90</f>
        <v>0.36666666666666636</v>
      </c>
      <c r="C74" s="57">
        <f t="shared" si="4"/>
        <v>0.26136154304310283</v>
      </c>
    </row>
    <row r="75" spans="1:3" ht="12.75">
      <c r="A75" s="55">
        <f t="shared" si="5"/>
        <v>0.6700000000000004</v>
      </c>
      <c r="B75" s="56">
        <f t="shared" si="6"/>
        <v>0.3722222222222219</v>
      </c>
      <c r="C75" s="57">
        <f t="shared" si="4"/>
        <v>0.26934242272473</v>
      </c>
    </row>
    <row r="76" spans="1:3" ht="12.75">
      <c r="A76" s="55">
        <f t="shared" si="5"/>
        <v>0.6800000000000004</v>
      </c>
      <c r="B76" s="56">
        <f t="shared" si="6"/>
        <v>0.37777777777777743</v>
      </c>
      <c r="C76" s="57">
        <f t="shared" si="4"/>
        <v>0.2774437785691333</v>
      </c>
    </row>
    <row r="77" spans="1:3" ht="12.75">
      <c r="A77" s="55">
        <f t="shared" si="5"/>
        <v>0.6900000000000004</v>
      </c>
      <c r="B77" s="56">
        <f t="shared" si="6"/>
        <v>0.38333333333333297</v>
      </c>
      <c r="C77" s="57">
        <f t="shared" si="4"/>
        <v>0.28566585507838355</v>
      </c>
    </row>
    <row r="78" spans="1:3" ht="12.75">
      <c r="A78" s="55">
        <f t="shared" si="5"/>
        <v>0.7000000000000004</v>
      </c>
      <c r="B78" s="56">
        <f t="shared" si="6"/>
        <v>0.3888888888888885</v>
      </c>
      <c r="C78" s="57">
        <f t="shared" si="4"/>
        <v>0.2940090157361166</v>
      </c>
    </row>
    <row r="79" spans="1:3" ht="12.75">
      <c r="A79" s="55">
        <f t="shared" si="5"/>
        <v>0.7100000000000004</v>
      </c>
      <c r="B79" s="56">
        <f t="shared" si="6"/>
        <v>0.39444444444444404</v>
      </c>
      <c r="C79" s="57">
        <f t="shared" si="4"/>
        <v>0.3024737978192969</v>
      </c>
    </row>
    <row r="80" spans="1:3" ht="12.75">
      <c r="A80" s="55">
        <f t="shared" si="5"/>
        <v>0.7200000000000004</v>
      </c>
      <c r="B80" s="56">
        <f t="shared" si="6"/>
        <v>0.3999999999999996</v>
      </c>
      <c r="C80" s="57">
        <f t="shared" si="4"/>
        <v>0.3110609910848566</v>
      </c>
    </row>
    <row r="81" spans="1:3" ht="12.75">
      <c r="A81" s="55">
        <f t="shared" si="5"/>
        <v>0.7300000000000004</v>
      </c>
      <c r="B81" s="56">
        <f t="shared" si="6"/>
        <v>0.4055555555555551</v>
      </c>
      <c r="C81" s="57">
        <f t="shared" si="4"/>
        <v>0.31977175015098974</v>
      </c>
    </row>
    <row r="82" spans="1:3" ht="12.75">
      <c r="A82" s="55">
        <f t="shared" si="5"/>
        <v>0.7400000000000004</v>
      </c>
      <c r="B82" s="56">
        <f t="shared" si="6"/>
        <v>0.41111111111111065</v>
      </c>
      <c r="C82" s="57">
        <f t="shared" si="4"/>
        <v>0.32860775420102223</v>
      </c>
    </row>
    <row r="83" spans="1:3" ht="12.75">
      <c r="A83" s="55">
        <f t="shared" si="5"/>
        <v>0.7500000000000004</v>
      </c>
      <c r="B83" s="56">
        <f t="shared" si="6"/>
        <v>0.4166666666666662</v>
      </c>
      <c r="C83" s="57">
        <f t="shared" si="4"/>
        <v>0.33757143283606844</v>
      </c>
    </row>
    <row r="84" spans="1:3" ht="12.75">
      <c r="A84" s="55">
        <f t="shared" si="5"/>
        <v>0.7600000000000005</v>
      </c>
      <c r="B84" s="56">
        <f t="shared" si="6"/>
        <v>0.4222222222222217</v>
      </c>
      <c r="C84" s="57">
        <f t="shared" si="4"/>
        <v>0.34666628396794746</v>
      </c>
    </row>
    <row r="85" spans="1:3" ht="12.75">
      <c r="A85" s="55">
        <f t="shared" si="5"/>
        <v>0.7700000000000005</v>
      </c>
      <c r="B85" s="56">
        <f t="shared" si="6"/>
        <v>0.42777777777777726</v>
      </c>
      <c r="C85" s="57">
        <f t="shared" si="4"/>
        <v>0.3558973192062435</v>
      </c>
    </row>
    <row r="86" spans="1:3" ht="12.75">
      <c r="A86" s="55">
        <f t="shared" si="5"/>
        <v>0.7800000000000005</v>
      </c>
      <c r="B86" s="56">
        <f t="shared" si="6"/>
        <v>0.4333333333333328</v>
      </c>
      <c r="C86" s="57">
        <f t="shared" si="4"/>
        <v>0.3652716850826376</v>
      </c>
    </row>
    <row r="87" spans="1:3" ht="12.75">
      <c r="A87" s="55">
        <f t="shared" si="5"/>
        <v>0.7900000000000005</v>
      </c>
      <c r="B87" s="56">
        <f t="shared" si="6"/>
        <v>0.43888888888888833</v>
      </c>
      <c r="C87" s="57">
        <f t="shared" si="4"/>
        <v>0.3747995257600171</v>
      </c>
    </row>
    <row r="88" spans="1:3" ht="12.75">
      <c r="A88" s="55">
        <f t="shared" si="5"/>
        <v>0.8000000000000005</v>
      </c>
      <c r="B88" s="56">
        <f t="shared" si="6"/>
        <v>0.44444444444444386</v>
      </c>
      <c r="C88" s="57">
        <f t="shared" si="4"/>
        <v>0.3844951760157146</v>
      </c>
    </row>
    <row r="89" spans="1:3" ht="12.75">
      <c r="A89" s="55">
        <f t="shared" si="5"/>
        <v>0.8100000000000005</v>
      </c>
      <c r="B89" s="56">
        <f t="shared" si="6"/>
        <v>0.4499999999999994</v>
      </c>
      <c r="C89" s="57">
        <f t="shared" si="4"/>
        <v>0.39437880411996623</v>
      </c>
    </row>
    <row r="90" spans="1:3" ht="12.75">
      <c r="A90" s="55">
        <f t="shared" si="5"/>
        <v>0.8200000000000005</v>
      </c>
      <c r="B90" s="56">
        <f t="shared" si="6"/>
        <v>0.45555555555555494</v>
      </c>
      <c r="C90" s="57">
        <f t="shared" si="4"/>
        <v>0.4044786651565014</v>
      </c>
    </row>
    <row r="91" spans="1:3" ht="12.75">
      <c r="A91" s="55">
        <f t="shared" si="5"/>
        <v>0.8300000000000005</v>
      </c>
      <c r="B91" s="56">
        <f t="shared" si="6"/>
        <v>0.46111111111111047</v>
      </c>
      <c r="C91" s="57">
        <f t="shared" si="4"/>
        <v>0.41483417946206924</v>
      </c>
    </row>
    <row r="92" spans="1:3" ht="12.75">
      <c r="A92" s="55">
        <f t="shared" si="5"/>
        <v>0.8400000000000005</v>
      </c>
      <c r="B92" s="56">
        <f t="shared" si="6"/>
        <v>0.466666666666666</v>
      </c>
      <c r="C92" s="57">
        <f t="shared" si="4"/>
        <v>0.42550012220547384</v>
      </c>
    </row>
    <row r="93" spans="1:3" ht="12.75">
      <c r="A93" s="55">
        <f t="shared" si="5"/>
        <v>0.8500000000000005</v>
      </c>
      <c r="B93" s="56">
        <f t="shared" si="6"/>
        <v>0.47222222222222154</v>
      </c>
      <c r="C93" s="57">
        <f t="shared" si="4"/>
        <v>0.43655230383791643</v>
      </c>
    </row>
    <row r="94" spans="1:3" ht="12.75">
      <c r="A94" s="55">
        <f t="shared" si="5"/>
        <v>0.8600000000000005</v>
      </c>
      <c r="B94" s="56">
        <f t="shared" si="6"/>
        <v>0.4777777777777771</v>
      </c>
      <c r="C94" s="57">
        <f t="shared" si="4"/>
        <v>0.4480952438282302</v>
      </c>
    </row>
    <row r="95" spans="1:3" ht="12.75">
      <c r="A95" s="55">
        <f t="shared" si="5"/>
        <v>0.8700000000000006</v>
      </c>
      <c r="B95" s="56">
        <f t="shared" si="6"/>
        <v>0.4833333333333326</v>
      </c>
      <c r="C95" s="57">
        <f t="shared" si="4"/>
        <v>0.4602725001836828</v>
      </c>
    </row>
    <row r="96" spans="1:3" ht="12.75">
      <c r="A96" s="55">
        <f t="shared" si="5"/>
        <v>0.8800000000000006</v>
      </c>
      <c r="B96" s="56">
        <f t="shared" si="6"/>
        <v>0.48888888888888815</v>
      </c>
      <c r="C96" s="57">
        <f t="shared" si="4"/>
        <v>0.47328052549210137</v>
      </c>
    </row>
    <row r="97" spans="1:3" ht="12.75">
      <c r="A97" s="55">
        <f t="shared" si="5"/>
        <v>0.8900000000000006</v>
      </c>
      <c r="B97" s="56">
        <f t="shared" si="6"/>
        <v>0.4944444444444437</v>
      </c>
      <c r="C97" s="57">
        <f t="shared" si="4"/>
        <v>0.4873871902468953</v>
      </c>
    </row>
    <row r="98" spans="1:3" ht="12.75">
      <c r="A98" s="55">
        <f t="shared" si="5"/>
        <v>0.9000000000000006</v>
      </c>
      <c r="B98" s="56">
        <v>0.5</v>
      </c>
      <c r="C98" s="57">
        <f t="shared" si="4"/>
        <v>0.5029564633100874</v>
      </c>
    </row>
    <row r="99" spans="1:3" ht="12.75">
      <c r="A99" s="55">
        <f t="shared" si="5"/>
        <v>0.9100000000000006</v>
      </c>
      <c r="B99" s="56">
        <f>B98+(B$108-B$98)/10</f>
        <v>0.55</v>
      </c>
      <c r="C99" s="57">
        <f t="shared" si="4"/>
        <v>0.520481189348944</v>
      </c>
    </row>
    <row r="100" spans="1:3" ht="12.75">
      <c r="A100" s="55">
        <f t="shared" si="5"/>
        <v>0.9200000000000006</v>
      </c>
      <c r="B100" s="56">
        <f aca="true" t="shared" si="7" ref="B100:B107">B99+(B$108-B$98)/10</f>
        <v>0.6000000000000001</v>
      </c>
      <c r="C100" s="57">
        <f t="shared" si="4"/>
        <v>0.5406264814309365</v>
      </c>
    </row>
    <row r="101" spans="1:3" ht="12.75">
      <c r="A101" s="55">
        <f t="shared" si="5"/>
        <v>0.9300000000000006</v>
      </c>
      <c r="B101" s="56">
        <f t="shared" si="7"/>
        <v>0.6500000000000001</v>
      </c>
      <c r="C101" s="57">
        <f t="shared" si="4"/>
        <v>0.5642869882025215</v>
      </c>
    </row>
    <row r="102" spans="1:3" ht="12.75">
      <c r="A102" s="55">
        <f t="shared" si="5"/>
        <v>0.9400000000000006</v>
      </c>
      <c r="B102" s="56">
        <f t="shared" si="7"/>
        <v>0.7000000000000002</v>
      </c>
      <c r="C102" s="57">
        <f t="shared" si="4"/>
        <v>0.5926622424666678</v>
      </c>
    </row>
    <row r="103" spans="1:3" ht="12.75">
      <c r="A103" s="55">
        <f t="shared" si="5"/>
        <v>0.9500000000000006</v>
      </c>
      <c r="B103" s="56">
        <f t="shared" si="7"/>
        <v>0.7500000000000002</v>
      </c>
      <c r="C103" s="57">
        <f t="shared" si="4"/>
        <v>0.6273555055771773</v>
      </c>
    </row>
    <row r="104" spans="1:3" ht="12.75">
      <c r="A104" s="55">
        <f t="shared" si="5"/>
        <v>0.9600000000000006</v>
      </c>
      <c r="B104" s="56">
        <f t="shared" si="7"/>
        <v>0.8000000000000003</v>
      </c>
      <c r="C104" s="57">
        <f t="shared" si="4"/>
        <v>0.6705030572922853</v>
      </c>
    </row>
    <row r="105" spans="1:3" ht="12.75">
      <c r="A105" s="55">
        <f t="shared" si="5"/>
        <v>0.9700000000000006</v>
      </c>
      <c r="B105" s="56">
        <f t="shared" si="7"/>
        <v>0.8500000000000003</v>
      </c>
      <c r="C105" s="57">
        <f>B$112*A105^2+(1-B$112)*A105^30</f>
        <v>0.7249428274172672</v>
      </c>
    </row>
    <row r="106" spans="1:3" ht="12.75">
      <c r="A106" s="55">
        <f t="shared" si="5"/>
        <v>0.9800000000000006</v>
      </c>
      <c r="B106" s="56">
        <f t="shared" si="7"/>
        <v>0.9000000000000004</v>
      </c>
      <c r="C106" s="57">
        <f>B$112*A106^2+(1-B$112)*A106^30</f>
        <v>0.7944337277529798</v>
      </c>
    </row>
    <row r="107" spans="1:3" ht="12.75">
      <c r="A107" s="55">
        <f t="shared" si="5"/>
        <v>0.9900000000000007</v>
      </c>
      <c r="B107" s="56">
        <f t="shared" si="7"/>
        <v>0.9500000000000004</v>
      </c>
      <c r="C107" s="57">
        <f>B$112*A107^2+(1-B$112)*A107^30</f>
        <v>0.883940149355319</v>
      </c>
    </row>
    <row r="108" spans="1:3" ht="13.5" thickBot="1">
      <c r="A108" s="58">
        <f t="shared" si="5"/>
        <v>1.0000000000000007</v>
      </c>
      <c r="B108" s="59">
        <v>1</v>
      </c>
      <c r="C108" s="60">
        <f>B$112*A108^2+(1-B$112)*A108^30</f>
        <v>1.0000000000000089</v>
      </c>
    </row>
    <row r="109" ht="13.5" thickTop="1"/>
    <row r="110" ht="13.5" thickBot="1"/>
    <row r="111" spans="1:3" ht="15.75" thickTop="1">
      <c r="A111" s="49" t="s">
        <v>43</v>
      </c>
      <c r="B111" s="50"/>
      <c r="C111" s="51"/>
    </row>
    <row r="112" spans="1:3" ht="13.5" thickBot="1">
      <c r="A112" s="52" t="s">
        <v>44</v>
      </c>
      <c r="B112" s="53">
        <v>0.6</v>
      </c>
      <c r="C112" s="54"/>
    </row>
    <row r="113" ht="13.5" thickTop="1"/>
  </sheetData>
  <sheetProtection/>
  <mergeCells count="3">
    <mergeCell ref="A6:A7"/>
    <mergeCell ref="B6:C6"/>
    <mergeCell ref="A2:C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69"/>
  <sheetViews>
    <sheetView zoomScalePageLayoutView="0" workbookViewId="0" topLeftCell="A1">
      <selection activeCell="A2" sqref="A2:Z43"/>
    </sheetView>
  </sheetViews>
  <sheetFormatPr defaultColWidth="11.421875" defaultRowHeight="12.75"/>
  <cols>
    <col min="1" max="6" width="5.421875" style="0" customWidth="1"/>
    <col min="7" max="26" width="4.7109375" style="0" customWidth="1"/>
    <col min="27" max="27" width="10.7109375" style="0" customWidth="1"/>
  </cols>
  <sheetData>
    <row r="1" ht="19.5" customHeight="1" thickBot="1"/>
    <row r="2" spans="1:26" ht="15" customHeight="1" thickTop="1">
      <c r="A2" s="99" t="s">
        <v>19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thickTop="1">
      <c r="A7" s="3"/>
      <c r="B7" s="3"/>
      <c r="C7" s="3"/>
      <c r="D7" s="3"/>
      <c r="E7" s="3"/>
      <c r="F7" s="3"/>
      <c r="G7" s="3"/>
      <c r="H7" s="132" t="s">
        <v>4</v>
      </c>
      <c r="I7" s="133"/>
      <c r="J7" s="134"/>
      <c r="K7" s="4"/>
      <c r="L7" s="132" t="s">
        <v>5</v>
      </c>
      <c r="M7" s="133"/>
      <c r="N7" s="134"/>
      <c r="O7" s="4"/>
      <c r="P7" s="132" t="s">
        <v>6</v>
      </c>
      <c r="Q7" s="133"/>
      <c r="R7" s="134"/>
      <c r="S7" s="4"/>
      <c r="T7" s="132" t="s">
        <v>7</v>
      </c>
      <c r="U7" s="133"/>
      <c r="V7" s="134"/>
      <c r="W7" s="5"/>
      <c r="X7" s="132" t="s">
        <v>37</v>
      </c>
      <c r="Y7" s="133"/>
      <c r="Z7" s="134"/>
    </row>
    <row r="8" spans="1:26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4"/>
      <c r="T8" s="135"/>
      <c r="U8" s="136"/>
      <c r="V8" s="137"/>
      <c r="W8" s="5"/>
      <c r="X8" s="135"/>
      <c r="Y8" s="136"/>
      <c r="Z8" s="137"/>
    </row>
    <row r="9" spans="1:26" ht="15" customHeight="1" thickTop="1">
      <c r="A9" s="104" t="s">
        <v>0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4"/>
      <c r="T9" s="135"/>
      <c r="U9" s="136"/>
      <c r="V9" s="137"/>
      <c r="W9" s="5"/>
      <c r="X9" s="135"/>
      <c r="Y9" s="136"/>
      <c r="Z9" s="137"/>
    </row>
    <row r="10" spans="1:26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4"/>
      <c r="T10" s="135"/>
      <c r="U10" s="136"/>
      <c r="V10" s="137"/>
      <c r="W10" s="5"/>
      <c r="X10" s="135"/>
      <c r="Y10" s="136"/>
      <c r="Z10" s="137"/>
    </row>
    <row r="11" spans="1:26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4"/>
      <c r="T11" s="135"/>
      <c r="U11" s="136"/>
      <c r="V11" s="137"/>
      <c r="W11" s="5"/>
      <c r="X11" s="135"/>
      <c r="Y11" s="136"/>
      <c r="Z11" s="137"/>
    </row>
    <row r="12" spans="1:26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4"/>
      <c r="T12" s="138"/>
      <c r="U12" s="139"/>
      <c r="V12" s="140"/>
      <c r="W12" s="5"/>
      <c r="X12" s="138"/>
      <c r="Y12" s="139"/>
      <c r="Z12" s="140"/>
    </row>
    <row r="13" spans="1:26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3"/>
      <c r="M13" s="3"/>
      <c r="N13" s="6"/>
      <c r="O13" s="6"/>
      <c r="P13" s="6"/>
      <c r="Q13" s="6"/>
      <c r="R13" s="3"/>
      <c r="S13" s="6"/>
      <c r="T13" s="6"/>
      <c r="U13" s="6"/>
      <c r="V13" s="3"/>
      <c r="W13" s="6"/>
      <c r="X13" s="6"/>
      <c r="Y13" s="6"/>
      <c r="Z13" s="3"/>
    </row>
    <row r="14" spans="1:26" ht="15" customHeight="1" thickTop="1">
      <c r="A14" s="65" t="s">
        <v>8</v>
      </c>
      <c r="B14" s="66"/>
      <c r="C14" s="66"/>
      <c r="D14" s="66"/>
      <c r="E14" s="66"/>
      <c r="F14" s="67"/>
      <c r="G14" s="3"/>
      <c r="H14" s="114">
        <v>0.3</v>
      </c>
      <c r="I14" s="115"/>
      <c r="J14" s="116"/>
      <c r="K14" s="7"/>
      <c r="L14" s="114">
        <v>0.5</v>
      </c>
      <c r="M14" s="115"/>
      <c r="N14" s="116"/>
      <c r="O14" s="7"/>
      <c r="P14" s="114">
        <v>0.6</v>
      </c>
      <c r="Q14" s="115"/>
      <c r="R14" s="116"/>
      <c r="S14" s="7"/>
      <c r="T14" s="114">
        <v>0.7</v>
      </c>
      <c r="U14" s="115"/>
      <c r="V14" s="116"/>
      <c r="W14" s="8"/>
      <c r="X14" s="114">
        <v>0.9</v>
      </c>
      <c r="Y14" s="115"/>
      <c r="Z14" s="116"/>
    </row>
    <row r="15" spans="1:26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7"/>
      <c r="T15" s="117"/>
      <c r="U15" s="118"/>
      <c r="V15" s="119"/>
      <c r="W15" s="8"/>
      <c r="X15" s="117"/>
      <c r="Y15" s="118"/>
      <c r="Z15" s="119"/>
    </row>
    <row r="16" spans="1:26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0"/>
      <c r="M16" s="121"/>
      <c r="N16" s="122"/>
      <c r="O16" s="9"/>
      <c r="P16" s="120"/>
      <c r="Q16" s="121"/>
      <c r="R16" s="122"/>
      <c r="S16" s="9"/>
      <c r="T16" s="120"/>
      <c r="U16" s="121"/>
      <c r="V16" s="122"/>
      <c r="W16" s="8"/>
      <c r="X16" s="120"/>
      <c r="Y16" s="121"/>
      <c r="Z16" s="122"/>
    </row>
    <row r="17" spans="1:26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3"/>
      <c r="M17" s="124"/>
      <c r="N17" s="125"/>
      <c r="O17" s="9"/>
      <c r="P17" s="123"/>
      <c r="Q17" s="124"/>
      <c r="R17" s="125"/>
      <c r="S17" s="9"/>
      <c r="T17" s="123"/>
      <c r="U17" s="124"/>
      <c r="V17" s="125"/>
      <c r="W17" s="8"/>
      <c r="X17" s="123"/>
      <c r="Y17" s="124"/>
      <c r="Z17" s="125"/>
    </row>
    <row r="18" spans="1:26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"/>
      <c r="X18" s="10"/>
      <c r="Y18" s="10"/>
      <c r="Z18" s="10"/>
    </row>
    <row r="19" spans="1:26" ht="15" customHeight="1" thickBot="1">
      <c r="A19" s="165" t="s">
        <v>1</v>
      </c>
      <c r="B19" s="166"/>
      <c r="C19" s="166"/>
      <c r="D19" s="166"/>
      <c r="E19" s="166"/>
      <c r="F19" s="167"/>
      <c r="G19" s="11"/>
      <c r="H19" s="161">
        <v>0.1</v>
      </c>
      <c r="I19" s="161"/>
      <c r="J19" s="161"/>
      <c r="K19" s="12"/>
      <c r="L19" s="161">
        <v>0.2</v>
      </c>
      <c r="M19" s="161"/>
      <c r="N19" s="161"/>
      <c r="O19" s="12"/>
      <c r="P19" s="161">
        <v>0.25</v>
      </c>
      <c r="Q19" s="161"/>
      <c r="R19" s="161"/>
      <c r="S19" s="12"/>
      <c r="T19" s="161">
        <v>0.35</v>
      </c>
      <c r="U19" s="161"/>
      <c r="V19" s="161"/>
      <c r="W19" s="12"/>
      <c r="X19" s="161">
        <v>0.5</v>
      </c>
      <c r="Y19" s="161"/>
      <c r="Z19" s="161"/>
    </row>
    <row r="20" spans="1:26" ht="15" customHeight="1" thickBot="1">
      <c r="A20" s="168"/>
      <c r="B20" s="169"/>
      <c r="C20" s="169"/>
      <c r="D20" s="169"/>
      <c r="E20" s="169"/>
      <c r="F20" s="170"/>
      <c r="G20" s="11"/>
      <c r="H20" s="162"/>
      <c r="I20" s="162"/>
      <c r="J20" s="162"/>
      <c r="K20" s="13"/>
      <c r="L20" s="162"/>
      <c r="M20" s="162"/>
      <c r="N20" s="162"/>
      <c r="O20" s="13"/>
      <c r="P20" s="162"/>
      <c r="Q20" s="162"/>
      <c r="R20" s="162"/>
      <c r="S20" s="13"/>
      <c r="T20" s="162"/>
      <c r="U20" s="162"/>
      <c r="V20" s="162"/>
      <c r="W20" s="13"/>
      <c r="X20" s="162"/>
      <c r="Y20" s="162"/>
      <c r="Z20" s="162"/>
    </row>
    <row r="21" spans="1:26" ht="15" customHeight="1" thickBot="1">
      <c r="A21" s="171"/>
      <c r="B21" s="172"/>
      <c r="C21" s="172"/>
      <c r="D21" s="172"/>
      <c r="E21" s="172"/>
      <c r="F21" s="173"/>
      <c r="G21" s="11"/>
      <c r="H21" s="162"/>
      <c r="I21" s="162"/>
      <c r="J21" s="162"/>
      <c r="K21" s="13"/>
      <c r="L21" s="162"/>
      <c r="M21" s="162"/>
      <c r="N21" s="162"/>
      <c r="O21" s="13"/>
      <c r="P21" s="162"/>
      <c r="Q21" s="162"/>
      <c r="R21" s="162"/>
      <c r="S21" s="13"/>
      <c r="T21" s="162"/>
      <c r="U21" s="162"/>
      <c r="V21" s="162"/>
      <c r="W21" s="13"/>
      <c r="X21" s="162"/>
      <c r="Y21" s="162"/>
      <c r="Z21" s="162"/>
    </row>
    <row r="22" spans="1:26" ht="15" customHeight="1" thickBot="1">
      <c r="A22" s="14"/>
      <c r="B22" s="14"/>
      <c r="C22" s="14"/>
      <c r="D22" s="14"/>
      <c r="E22" s="14"/>
      <c r="F22" s="14"/>
      <c r="G22" s="11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16"/>
      <c r="X22" s="15"/>
      <c r="Y22" s="15"/>
      <c r="Z22" s="15"/>
    </row>
    <row r="23" spans="1:26" ht="15" customHeight="1" thickBot="1">
      <c r="A23" s="165" t="s">
        <v>2</v>
      </c>
      <c r="B23" s="166"/>
      <c r="C23" s="166"/>
      <c r="D23" s="166"/>
      <c r="E23" s="166"/>
      <c r="F23" s="167"/>
      <c r="G23" s="11"/>
      <c r="H23" s="163">
        <v>0.2</v>
      </c>
      <c r="I23" s="163"/>
      <c r="J23" s="163"/>
      <c r="K23" s="17"/>
      <c r="L23" s="163">
        <v>0.3</v>
      </c>
      <c r="M23" s="163"/>
      <c r="N23" s="163"/>
      <c r="O23" s="17"/>
      <c r="P23" s="163">
        <v>0.35</v>
      </c>
      <c r="Q23" s="163"/>
      <c r="R23" s="163"/>
      <c r="S23" s="17"/>
      <c r="T23" s="163">
        <v>0.35</v>
      </c>
      <c r="U23" s="163"/>
      <c r="V23" s="163"/>
      <c r="W23" s="17"/>
      <c r="X23" s="163">
        <v>0.4</v>
      </c>
      <c r="Y23" s="163"/>
      <c r="Z23" s="163"/>
    </row>
    <row r="24" spans="1:26" ht="15" customHeight="1" thickBot="1">
      <c r="A24" s="168"/>
      <c r="B24" s="169"/>
      <c r="C24" s="169"/>
      <c r="D24" s="169"/>
      <c r="E24" s="169"/>
      <c r="F24" s="170"/>
      <c r="G24" s="11"/>
      <c r="H24" s="164"/>
      <c r="I24" s="164"/>
      <c r="J24" s="164"/>
      <c r="K24" s="18"/>
      <c r="L24" s="164"/>
      <c r="M24" s="164"/>
      <c r="N24" s="164"/>
      <c r="O24" s="18"/>
      <c r="P24" s="164"/>
      <c r="Q24" s="164"/>
      <c r="R24" s="164"/>
      <c r="S24" s="18"/>
      <c r="T24" s="164"/>
      <c r="U24" s="164"/>
      <c r="V24" s="164"/>
      <c r="W24" s="18"/>
      <c r="X24" s="164"/>
      <c r="Y24" s="164"/>
      <c r="Z24" s="164"/>
    </row>
    <row r="25" spans="1:26" ht="15" customHeight="1" thickBot="1">
      <c r="A25" s="171"/>
      <c r="B25" s="172"/>
      <c r="C25" s="172"/>
      <c r="D25" s="172"/>
      <c r="E25" s="172"/>
      <c r="F25" s="173"/>
      <c r="G25" s="11"/>
      <c r="H25" s="164"/>
      <c r="I25" s="164"/>
      <c r="J25" s="164"/>
      <c r="K25" s="18"/>
      <c r="L25" s="164"/>
      <c r="M25" s="164"/>
      <c r="N25" s="164"/>
      <c r="O25" s="18"/>
      <c r="P25" s="164"/>
      <c r="Q25" s="164"/>
      <c r="R25" s="164"/>
      <c r="S25" s="18"/>
      <c r="T25" s="164"/>
      <c r="U25" s="164"/>
      <c r="V25" s="164"/>
      <c r="W25" s="18"/>
      <c r="X25" s="164"/>
      <c r="Y25" s="164"/>
      <c r="Z25" s="164"/>
    </row>
    <row r="26" spans="1:26" ht="15" customHeight="1" thickBot="1">
      <c r="A26" s="3"/>
      <c r="B26" s="3"/>
      <c r="C26" s="3"/>
      <c r="D26" s="3"/>
      <c r="E26" s="3"/>
      <c r="F26" s="3"/>
      <c r="G26" s="3"/>
      <c r="H26" s="3"/>
      <c r="I26" s="3"/>
      <c r="J26" s="6"/>
      <c r="K26" s="6"/>
      <c r="L26" s="3"/>
      <c r="M26" s="3"/>
      <c r="N26" s="6"/>
      <c r="O26" s="6"/>
      <c r="P26" s="6"/>
      <c r="Q26" s="6"/>
      <c r="R26" s="3"/>
      <c r="S26" s="6"/>
      <c r="T26" s="6"/>
      <c r="U26" s="6"/>
      <c r="V26" s="3"/>
      <c r="W26" s="6"/>
      <c r="X26" s="6"/>
      <c r="Y26" s="6"/>
      <c r="Z26" s="3"/>
    </row>
    <row r="27" spans="1:26" ht="15" customHeight="1" thickTop="1">
      <c r="A27" s="65" t="s">
        <v>9</v>
      </c>
      <c r="B27" s="66"/>
      <c r="C27" s="66"/>
      <c r="D27" s="66"/>
      <c r="E27" s="66"/>
      <c r="F27" s="67"/>
      <c r="G27" s="3"/>
      <c r="H27" s="77">
        <v>0.45</v>
      </c>
      <c r="I27" s="78"/>
      <c r="J27" s="79"/>
      <c r="K27" s="19"/>
      <c r="L27" s="77">
        <v>0.4</v>
      </c>
      <c r="M27" s="78"/>
      <c r="N27" s="79"/>
      <c r="O27" s="19"/>
      <c r="P27" s="77">
        <v>0.35</v>
      </c>
      <c r="Q27" s="78"/>
      <c r="R27" s="79"/>
      <c r="S27" s="19"/>
      <c r="T27" s="77">
        <v>0.25</v>
      </c>
      <c r="U27" s="78"/>
      <c r="V27" s="79"/>
      <c r="W27" s="8"/>
      <c r="X27" s="77">
        <v>0.05</v>
      </c>
      <c r="Y27" s="78"/>
      <c r="Z27" s="79"/>
    </row>
    <row r="28" spans="1:26" ht="15" customHeight="1">
      <c r="A28" s="68"/>
      <c r="B28" s="69"/>
      <c r="C28" s="69"/>
      <c r="D28" s="69"/>
      <c r="E28" s="69"/>
      <c r="F28" s="70"/>
      <c r="G28" s="3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19"/>
      <c r="T28" s="80"/>
      <c r="U28" s="81"/>
      <c r="V28" s="82"/>
      <c r="W28" s="8"/>
      <c r="X28" s="80"/>
      <c r="Y28" s="81"/>
      <c r="Z28" s="82"/>
    </row>
    <row r="29" spans="1:26" ht="15" customHeight="1">
      <c r="A29" s="71"/>
      <c r="B29" s="72"/>
      <c r="C29" s="72"/>
      <c r="D29" s="72"/>
      <c r="E29" s="72"/>
      <c r="F29" s="73"/>
      <c r="G29" s="3"/>
      <c r="H29" s="83"/>
      <c r="I29" s="84"/>
      <c r="J29" s="85"/>
      <c r="K29" s="2"/>
      <c r="L29" s="83"/>
      <c r="M29" s="84"/>
      <c r="N29" s="85"/>
      <c r="O29" s="2"/>
      <c r="P29" s="83"/>
      <c r="Q29" s="84"/>
      <c r="R29" s="85"/>
      <c r="S29" s="2"/>
      <c r="T29" s="83"/>
      <c r="U29" s="84"/>
      <c r="V29" s="85"/>
      <c r="W29" s="8"/>
      <c r="X29" s="83"/>
      <c r="Y29" s="84"/>
      <c r="Z29" s="85"/>
    </row>
    <row r="30" spans="1:26" ht="15" customHeight="1" thickBot="1">
      <c r="A30" s="74"/>
      <c r="B30" s="75"/>
      <c r="C30" s="75"/>
      <c r="D30" s="75"/>
      <c r="E30" s="75"/>
      <c r="F30" s="76"/>
      <c r="G30" s="3"/>
      <c r="H30" s="86"/>
      <c r="I30" s="87"/>
      <c r="J30" s="88"/>
      <c r="K30" s="2"/>
      <c r="L30" s="86"/>
      <c r="M30" s="87"/>
      <c r="N30" s="88"/>
      <c r="O30" s="2"/>
      <c r="P30" s="86"/>
      <c r="Q30" s="87"/>
      <c r="R30" s="88"/>
      <c r="S30" s="2"/>
      <c r="T30" s="86"/>
      <c r="U30" s="87"/>
      <c r="V30" s="88"/>
      <c r="W30" s="8"/>
      <c r="X30" s="86"/>
      <c r="Y30" s="87"/>
      <c r="Z30" s="88"/>
    </row>
    <row r="31" spans="1:26" ht="15" customHeight="1" thickBot="1" thickTop="1">
      <c r="A31" s="3"/>
      <c r="B31" s="3"/>
      <c r="C31" s="3"/>
      <c r="D31" s="3"/>
      <c r="E31" s="3"/>
      <c r="F31" s="3"/>
      <c r="G31" s="3"/>
      <c r="H31" s="3"/>
      <c r="I31" s="3"/>
      <c r="J31" s="6"/>
      <c r="K31" s="6"/>
      <c r="L31" s="3"/>
      <c r="M31" s="3"/>
      <c r="N31" s="6"/>
      <c r="O31" s="6"/>
      <c r="P31" s="6"/>
      <c r="Q31" s="6"/>
      <c r="R31" s="3"/>
      <c r="S31" s="6"/>
      <c r="T31" s="6"/>
      <c r="U31" s="6"/>
      <c r="V31" s="3"/>
      <c r="W31" s="6"/>
      <c r="X31" s="6"/>
      <c r="Y31" s="6"/>
      <c r="Z31" s="3"/>
    </row>
    <row r="32" spans="1:26" ht="15" customHeight="1" thickTop="1">
      <c r="A32" s="65" t="s">
        <v>10</v>
      </c>
      <c r="B32" s="66"/>
      <c r="C32" s="66"/>
      <c r="D32" s="66"/>
      <c r="E32" s="66"/>
      <c r="F32" s="67"/>
      <c r="G32" s="3"/>
      <c r="H32" s="77">
        <v>0.25</v>
      </c>
      <c r="I32" s="78"/>
      <c r="J32" s="79"/>
      <c r="K32" s="19"/>
      <c r="L32" s="77">
        <v>0.1</v>
      </c>
      <c r="M32" s="78"/>
      <c r="N32" s="79"/>
      <c r="O32" s="19"/>
      <c r="P32" s="77">
        <v>0.05</v>
      </c>
      <c r="Q32" s="78"/>
      <c r="R32" s="79"/>
      <c r="S32" s="19"/>
      <c r="T32" s="77">
        <v>0.05</v>
      </c>
      <c r="U32" s="78"/>
      <c r="V32" s="79"/>
      <c r="W32" s="8"/>
      <c r="X32" s="77">
        <v>0.05</v>
      </c>
      <c r="Y32" s="78"/>
      <c r="Z32" s="79"/>
    </row>
    <row r="33" spans="1:26" ht="15" customHeight="1">
      <c r="A33" s="68"/>
      <c r="B33" s="69"/>
      <c r="C33" s="69"/>
      <c r="D33" s="69"/>
      <c r="E33" s="69"/>
      <c r="F33" s="70"/>
      <c r="G33" s="3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19"/>
      <c r="T33" s="80"/>
      <c r="U33" s="81"/>
      <c r="V33" s="82"/>
      <c r="W33" s="8"/>
      <c r="X33" s="80"/>
      <c r="Y33" s="81"/>
      <c r="Z33" s="82"/>
    </row>
    <row r="34" spans="1:26" ht="15" customHeight="1">
      <c r="A34" s="71"/>
      <c r="B34" s="72"/>
      <c r="C34" s="72"/>
      <c r="D34" s="72"/>
      <c r="E34" s="72"/>
      <c r="F34" s="73"/>
      <c r="G34" s="3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2"/>
      <c r="T34" s="83"/>
      <c r="U34" s="84"/>
      <c r="V34" s="85"/>
      <c r="W34" s="8"/>
      <c r="X34" s="83"/>
      <c r="Y34" s="84"/>
      <c r="Z34" s="85"/>
    </row>
    <row r="35" spans="1:26" ht="15" customHeight="1" thickBot="1">
      <c r="A35" s="74"/>
      <c r="B35" s="75"/>
      <c r="C35" s="75"/>
      <c r="D35" s="75"/>
      <c r="E35" s="75"/>
      <c r="F35" s="76"/>
      <c r="G35" s="3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2"/>
      <c r="T35" s="86"/>
      <c r="U35" s="87"/>
      <c r="V35" s="88"/>
      <c r="W35" s="8"/>
      <c r="X35" s="86"/>
      <c r="Y35" s="87"/>
      <c r="Z35" s="88"/>
    </row>
    <row r="36" spans="1:26" ht="15" customHeight="1" thickBot="1" thickTop="1">
      <c r="A36" s="3"/>
      <c r="B36" s="3"/>
      <c r="C36" s="3"/>
      <c r="D36" s="3"/>
      <c r="E36" s="3"/>
      <c r="F36" s="3"/>
      <c r="G36" s="3"/>
      <c r="H36" s="20"/>
      <c r="I36" s="20"/>
      <c r="J36" s="21"/>
      <c r="K36" s="21"/>
      <c r="L36" s="20"/>
      <c r="M36" s="2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3"/>
    </row>
    <row r="37" spans="1:26" ht="15" customHeight="1">
      <c r="A37" s="158" t="s">
        <v>3</v>
      </c>
      <c r="B37" s="158"/>
      <c r="C37" s="158"/>
      <c r="D37" s="158"/>
      <c r="E37" s="158"/>
      <c r="F37" s="158"/>
      <c r="G37" s="22"/>
      <c r="H37" s="143">
        <f>'TS7.5'!H$47</f>
        <v>0.33199999999999996</v>
      </c>
      <c r="I37" s="143"/>
      <c r="J37" s="143"/>
      <c r="K37" s="23"/>
      <c r="L37" s="143">
        <f>'TS7.5'!L$47</f>
        <v>0.575</v>
      </c>
      <c r="M37" s="143"/>
      <c r="N37" s="143"/>
      <c r="O37" s="23"/>
      <c r="P37" s="143">
        <f>'TS7.5'!P$47</f>
        <v>0.6739999999999999</v>
      </c>
      <c r="Q37" s="143"/>
      <c r="R37" s="143"/>
      <c r="S37" s="23"/>
      <c r="T37" s="143">
        <f>'TS7.5'!T$47</f>
        <v>0.733</v>
      </c>
      <c r="U37" s="143"/>
      <c r="V37" s="143"/>
      <c r="W37" s="24"/>
      <c r="X37" s="143">
        <f>'TS7.5'!X$47</f>
        <v>0.8459999999999999</v>
      </c>
      <c r="Y37" s="143"/>
      <c r="Z37" s="143"/>
    </row>
    <row r="38" spans="1:26" ht="15" customHeight="1">
      <c r="A38" s="159"/>
      <c r="B38" s="159"/>
      <c r="C38" s="159"/>
      <c r="D38" s="159"/>
      <c r="E38" s="159"/>
      <c r="F38" s="159"/>
      <c r="G38" s="22"/>
      <c r="H38" s="144"/>
      <c r="I38" s="144"/>
      <c r="J38" s="144"/>
      <c r="K38" s="23"/>
      <c r="L38" s="144"/>
      <c r="M38" s="144"/>
      <c r="N38" s="144"/>
      <c r="O38" s="23"/>
      <c r="P38" s="144"/>
      <c r="Q38" s="144"/>
      <c r="R38" s="144"/>
      <c r="S38" s="23"/>
      <c r="T38" s="144"/>
      <c r="U38" s="144"/>
      <c r="V38" s="144"/>
      <c r="W38" s="24"/>
      <c r="X38" s="144"/>
      <c r="Y38" s="144"/>
      <c r="Z38" s="144"/>
    </row>
    <row r="39" spans="1:26" ht="15" customHeight="1" thickBot="1">
      <c r="A39" s="160"/>
      <c r="B39" s="160"/>
      <c r="C39" s="160"/>
      <c r="D39" s="160"/>
      <c r="E39" s="160"/>
      <c r="F39" s="160"/>
      <c r="G39" s="22"/>
      <c r="H39" s="145"/>
      <c r="I39" s="145"/>
      <c r="J39" s="145"/>
      <c r="K39" s="25"/>
      <c r="L39" s="145"/>
      <c r="M39" s="145"/>
      <c r="N39" s="145"/>
      <c r="O39" s="25"/>
      <c r="P39" s="145"/>
      <c r="Q39" s="145"/>
      <c r="R39" s="145"/>
      <c r="S39" s="25"/>
      <c r="T39" s="145"/>
      <c r="U39" s="145"/>
      <c r="V39" s="145"/>
      <c r="W39" s="24"/>
      <c r="X39" s="145"/>
      <c r="Y39" s="145"/>
      <c r="Z39" s="145"/>
    </row>
    <row r="40" spans="1:26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3"/>
    </row>
    <row r="41" spans="1:26" ht="15" customHeight="1">
      <c r="A41" s="146" t="s">
        <v>21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</row>
    <row r="42" spans="1:26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1"/>
    </row>
    <row r="43" spans="1:26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</row>
    <row r="44" spans="8:25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8:25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8:25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8:25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8:25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8:25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8:25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8:25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8:25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8:25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8:25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8:25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8:25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8:25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8:25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8:25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0:25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0:25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0:25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0:25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0:25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0:25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0:25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0:25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0:25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0:25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0:25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0:25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0:25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0:25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0:25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0:25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0:25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0:25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0:25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0:25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0:25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0:25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0:25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0:25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0:25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0:25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0:25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0:25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0:25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0:25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0:25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0:25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0:25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0:25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0:25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0:25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0:25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0:25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0:25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0:25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0:25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0:25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0:25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0:25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0:25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0:25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0:25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0:25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0:25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0:25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0:25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0:25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0:25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0:25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0:25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0:25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0:25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0:25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0:25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0:25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0:25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0:25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0:25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0:25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0:25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0:25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0:25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0:25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0:25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0:25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0:25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0:25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0:25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0:25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0:25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0:25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0:25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0:25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0:25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0:25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0:25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0:25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0:25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0:25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0:25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0:25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0:25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0:25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0:25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0:25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0:25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0:25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0:25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0:25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0:25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0:25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0:25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0:25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0:25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0:25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0:25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0:25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0:25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0:25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0:25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0:25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0:25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0:25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0:25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0:25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</sheetData>
  <sheetProtection/>
  <mergeCells count="44">
    <mergeCell ref="A19:F21"/>
    <mergeCell ref="A23:F25"/>
    <mergeCell ref="H14:J17"/>
    <mergeCell ref="A9:F12"/>
    <mergeCell ref="H23:J25"/>
    <mergeCell ref="A14:F17"/>
    <mergeCell ref="P7:R12"/>
    <mergeCell ref="P14:R17"/>
    <mergeCell ref="P27:R30"/>
    <mergeCell ref="P32:R35"/>
    <mergeCell ref="L7:N12"/>
    <mergeCell ref="L14:N17"/>
    <mergeCell ref="L19:N21"/>
    <mergeCell ref="L23:N25"/>
    <mergeCell ref="A2:Z4"/>
    <mergeCell ref="T23:V25"/>
    <mergeCell ref="X7:Z12"/>
    <mergeCell ref="T7:V12"/>
    <mergeCell ref="H7:J12"/>
    <mergeCell ref="H19:J21"/>
    <mergeCell ref="X23:Z25"/>
    <mergeCell ref="P19:R21"/>
    <mergeCell ref="X14:Z17"/>
    <mergeCell ref="T14:V17"/>
    <mergeCell ref="X19:Z21"/>
    <mergeCell ref="H27:J30"/>
    <mergeCell ref="L27:N30"/>
    <mergeCell ref="L32:N35"/>
    <mergeCell ref="X32:Z35"/>
    <mergeCell ref="X27:Z30"/>
    <mergeCell ref="T27:V30"/>
    <mergeCell ref="P23:R25"/>
    <mergeCell ref="T32:V35"/>
    <mergeCell ref="T19:V21"/>
    <mergeCell ref="A27:F30"/>
    <mergeCell ref="A32:F35"/>
    <mergeCell ref="H32:J35"/>
    <mergeCell ref="A41:Z43"/>
    <mergeCell ref="H37:J39"/>
    <mergeCell ref="T37:V39"/>
    <mergeCell ref="X37:Z39"/>
    <mergeCell ref="A37:F39"/>
    <mergeCell ref="L37:N39"/>
    <mergeCell ref="P37:R39"/>
  </mergeCells>
  <printOptions horizontalCentered="1" verticalCentered="1"/>
  <pageMargins left="0.5905511811023623" right="0.62992125984251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9"/>
  <sheetViews>
    <sheetView zoomScalePageLayoutView="0" workbookViewId="0" topLeftCell="A1">
      <selection activeCell="A2" sqref="A2:V43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36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38</v>
      </c>
      <c r="Q7" s="133"/>
      <c r="R7" s="134"/>
      <c r="S7" s="5"/>
      <c r="T7" s="132" t="s">
        <v>14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11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8</v>
      </c>
      <c r="B14" s="66"/>
      <c r="C14" s="66"/>
      <c r="D14" s="66"/>
      <c r="E14" s="66"/>
      <c r="F14" s="67"/>
      <c r="G14" s="3"/>
      <c r="H14" s="114">
        <v>0.25</v>
      </c>
      <c r="I14" s="115"/>
      <c r="J14" s="116"/>
      <c r="K14" s="7"/>
      <c r="L14" s="114">
        <v>0.35</v>
      </c>
      <c r="M14" s="115"/>
      <c r="N14" s="116"/>
      <c r="O14" s="7"/>
      <c r="P14" s="114">
        <v>0.5</v>
      </c>
      <c r="Q14" s="115"/>
      <c r="R14" s="116"/>
      <c r="S14" s="8"/>
      <c r="T14" s="114">
        <v>0.6</v>
      </c>
      <c r="U14" s="115"/>
      <c r="V14" s="116"/>
    </row>
    <row r="15" spans="1:22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8"/>
      <c r="T15" s="117"/>
      <c r="U15" s="118"/>
      <c r="V15" s="119"/>
    </row>
    <row r="16" spans="1:22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6"/>
      <c r="M16" s="127"/>
      <c r="N16" s="128"/>
      <c r="O16" s="29"/>
      <c r="P16" s="120"/>
      <c r="Q16" s="121"/>
      <c r="R16" s="122"/>
      <c r="S16" s="8"/>
      <c r="T16" s="120"/>
      <c r="U16" s="121"/>
      <c r="V16" s="122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9"/>
      <c r="M17" s="130"/>
      <c r="N17" s="131"/>
      <c r="O17" s="29"/>
      <c r="P17" s="123"/>
      <c r="Q17" s="124"/>
      <c r="R17" s="125"/>
      <c r="S17" s="8"/>
      <c r="T17" s="123"/>
      <c r="U17" s="124"/>
      <c r="V17" s="125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98">
        <v>0.07</v>
      </c>
      <c r="I19" s="98"/>
      <c r="J19" s="98"/>
      <c r="K19" s="12"/>
      <c r="L19" s="98">
        <v>0.1</v>
      </c>
      <c r="M19" s="98"/>
      <c r="N19" s="98"/>
      <c r="O19" s="12"/>
      <c r="P19" s="98">
        <v>0.2</v>
      </c>
      <c r="Q19" s="98"/>
      <c r="R19" s="98"/>
      <c r="S19" s="32"/>
      <c r="T19" s="98">
        <v>0.25</v>
      </c>
      <c r="U19" s="98"/>
      <c r="V19" s="98"/>
    </row>
    <row r="20" spans="1:22" ht="15" customHeight="1">
      <c r="A20" s="63"/>
      <c r="B20" s="63"/>
      <c r="C20" s="63"/>
      <c r="D20" s="63"/>
      <c r="E20" s="63"/>
      <c r="F20" s="63"/>
      <c r="G20" s="31"/>
      <c r="H20" s="63"/>
      <c r="I20" s="63"/>
      <c r="J20" s="63"/>
      <c r="K20" s="13"/>
      <c r="L20" s="141"/>
      <c r="M20" s="141"/>
      <c r="N20" s="141"/>
      <c r="O20" s="33"/>
      <c r="P20" s="63"/>
      <c r="Q20" s="63"/>
      <c r="R20" s="63"/>
      <c r="S20" s="34"/>
      <c r="T20" s="63"/>
      <c r="U20" s="63"/>
      <c r="V20" s="63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64"/>
      <c r="I21" s="64"/>
      <c r="J21" s="64"/>
      <c r="K21" s="13"/>
      <c r="L21" s="142"/>
      <c r="M21" s="142"/>
      <c r="N21" s="142"/>
      <c r="O21" s="33"/>
      <c r="P21" s="64"/>
      <c r="Q21" s="64"/>
      <c r="R21" s="64"/>
      <c r="S21" s="34"/>
      <c r="T21" s="64"/>
      <c r="U21" s="64"/>
      <c r="V21" s="64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89">
        <v>0.18</v>
      </c>
      <c r="I23" s="89"/>
      <c r="J23" s="89"/>
      <c r="K23" s="17"/>
      <c r="L23" s="89">
        <v>0.25</v>
      </c>
      <c r="M23" s="89"/>
      <c r="N23" s="89"/>
      <c r="O23" s="17"/>
      <c r="P23" s="89">
        <v>0.3</v>
      </c>
      <c r="Q23" s="89"/>
      <c r="R23" s="89"/>
      <c r="S23" s="32"/>
      <c r="T23" s="89">
        <v>0.35</v>
      </c>
      <c r="U23" s="89"/>
      <c r="V23" s="89"/>
    </row>
    <row r="24" spans="1:22" ht="15" customHeight="1">
      <c r="A24" s="63"/>
      <c r="B24" s="63"/>
      <c r="C24" s="63"/>
      <c r="D24" s="63"/>
      <c r="E24" s="63"/>
      <c r="F24" s="63"/>
      <c r="G24" s="31"/>
      <c r="H24" s="90"/>
      <c r="I24" s="90"/>
      <c r="J24" s="90"/>
      <c r="K24" s="18"/>
      <c r="L24" s="90"/>
      <c r="M24" s="90"/>
      <c r="N24" s="90"/>
      <c r="O24" s="18"/>
      <c r="P24" s="90"/>
      <c r="Q24" s="90"/>
      <c r="R24" s="90"/>
      <c r="S24" s="34"/>
      <c r="T24" s="90"/>
      <c r="U24" s="90"/>
      <c r="V24" s="90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91"/>
      <c r="I25" s="91"/>
      <c r="J25" s="91"/>
      <c r="K25" s="18"/>
      <c r="L25" s="91"/>
      <c r="M25" s="91"/>
      <c r="N25" s="91"/>
      <c r="O25" s="18"/>
      <c r="P25" s="91"/>
      <c r="Q25" s="91"/>
      <c r="R25" s="91"/>
      <c r="S25" s="34"/>
      <c r="T25" s="91"/>
      <c r="U25" s="91"/>
      <c r="V25" s="91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65" t="s">
        <v>9</v>
      </c>
      <c r="B27" s="66"/>
      <c r="C27" s="66"/>
      <c r="D27" s="66"/>
      <c r="E27" s="66"/>
      <c r="F27" s="67"/>
      <c r="G27" s="20"/>
      <c r="H27" s="77">
        <v>0.45</v>
      </c>
      <c r="I27" s="78"/>
      <c r="J27" s="79"/>
      <c r="K27" s="19"/>
      <c r="L27" s="77">
        <v>0.4</v>
      </c>
      <c r="M27" s="78"/>
      <c r="N27" s="79"/>
      <c r="O27" s="19"/>
      <c r="P27" s="77">
        <v>0.3</v>
      </c>
      <c r="Q27" s="78"/>
      <c r="R27" s="79"/>
      <c r="S27" s="8"/>
      <c r="T27" s="77">
        <v>0.25</v>
      </c>
      <c r="U27" s="78"/>
      <c r="V27" s="79"/>
    </row>
    <row r="28" spans="1:22" ht="15" customHeight="1">
      <c r="A28" s="68"/>
      <c r="B28" s="69"/>
      <c r="C28" s="69"/>
      <c r="D28" s="69"/>
      <c r="E28" s="69"/>
      <c r="F28" s="70"/>
      <c r="G28" s="20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8"/>
      <c r="T28" s="80"/>
      <c r="U28" s="81"/>
      <c r="V28" s="82"/>
    </row>
    <row r="29" spans="1:22" ht="15" customHeight="1">
      <c r="A29" s="71"/>
      <c r="B29" s="72"/>
      <c r="C29" s="72"/>
      <c r="D29" s="72"/>
      <c r="E29" s="72"/>
      <c r="F29" s="73"/>
      <c r="G29" s="20"/>
      <c r="H29" s="83"/>
      <c r="I29" s="84"/>
      <c r="J29" s="85"/>
      <c r="K29" s="2"/>
      <c r="L29" s="92"/>
      <c r="M29" s="93"/>
      <c r="N29" s="94"/>
      <c r="O29" s="36"/>
      <c r="P29" s="83"/>
      <c r="Q29" s="84"/>
      <c r="R29" s="85"/>
      <c r="S29" s="8"/>
      <c r="T29" s="83"/>
      <c r="U29" s="84"/>
      <c r="V29" s="85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86"/>
      <c r="I30" s="87"/>
      <c r="J30" s="88"/>
      <c r="K30" s="2"/>
      <c r="L30" s="95"/>
      <c r="M30" s="96"/>
      <c r="N30" s="97"/>
      <c r="O30" s="36"/>
      <c r="P30" s="86"/>
      <c r="Q30" s="87"/>
      <c r="R30" s="88"/>
      <c r="S30" s="8"/>
      <c r="T30" s="86"/>
      <c r="U30" s="87"/>
      <c r="V30" s="88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65" t="s">
        <v>10</v>
      </c>
      <c r="B32" s="66"/>
      <c r="C32" s="66"/>
      <c r="D32" s="66"/>
      <c r="E32" s="66"/>
      <c r="F32" s="67"/>
      <c r="G32" s="20"/>
      <c r="H32" s="77">
        <v>0.3</v>
      </c>
      <c r="I32" s="78"/>
      <c r="J32" s="79"/>
      <c r="K32" s="19"/>
      <c r="L32" s="77">
        <v>0.25</v>
      </c>
      <c r="M32" s="78"/>
      <c r="N32" s="79"/>
      <c r="O32" s="19"/>
      <c r="P32" s="77">
        <v>0.2</v>
      </c>
      <c r="Q32" s="78"/>
      <c r="R32" s="79"/>
      <c r="S32" s="8"/>
      <c r="T32" s="77">
        <v>0.15</v>
      </c>
      <c r="U32" s="78"/>
      <c r="V32" s="79"/>
    </row>
    <row r="33" spans="1:22" ht="15" customHeight="1">
      <c r="A33" s="68"/>
      <c r="B33" s="69"/>
      <c r="C33" s="69"/>
      <c r="D33" s="69"/>
      <c r="E33" s="69"/>
      <c r="F33" s="70"/>
      <c r="G33" s="20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8"/>
      <c r="T33" s="80"/>
      <c r="U33" s="81"/>
      <c r="V33" s="82"/>
    </row>
    <row r="34" spans="1:22" ht="15" customHeight="1">
      <c r="A34" s="71"/>
      <c r="B34" s="72"/>
      <c r="C34" s="72"/>
      <c r="D34" s="72"/>
      <c r="E34" s="72"/>
      <c r="F34" s="73"/>
      <c r="G34" s="20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8"/>
      <c r="T34" s="83"/>
      <c r="U34" s="84"/>
      <c r="V34" s="85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8"/>
      <c r="T35" s="86"/>
      <c r="U35" s="87"/>
      <c r="V35" s="88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155" t="s">
        <v>3</v>
      </c>
      <c r="B37" s="155"/>
      <c r="C37" s="155"/>
      <c r="D37" s="155"/>
      <c r="E37" s="155"/>
      <c r="F37" s="155"/>
      <c r="G37" s="22"/>
      <c r="H37" s="143">
        <f>'TS7.6'!H$47</f>
        <v>0.25949999999999995</v>
      </c>
      <c r="I37" s="143"/>
      <c r="J37" s="143"/>
      <c r="K37" s="23"/>
      <c r="L37" s="143">
        <f>'TS7.6'!L$47</f>
        <v>0.35649999999999993</v>
      </c>
      <c r="M37" s="143"/>
      <c r="N37" s="143"/>
      <c r="O37" s="23"/>
      <c r="P37" s="143">
        <f>'TS7.6'!P$47</f>
        <v>0.4850000000000001</v>
      </c>
      <c r="Q37" s="143"/>
      <c r="R37" s="143"/>
      <c r="S37" s="24"/>
      <c r="T37" s="143">
        <f>'TS7.6'!T$47</f>
        <v>0.5840000000000001</v>
      </c>
      <c r="U37" s="143"/>
      <c r="V37" s="143"/>
    </row>
    <row r="38" spans="1:22" ht="15" customHeight="1">
      <c r="A38" s="156"/>
      <c r="B38" s="156"/>
      <c r="C38" s="156"/>
      <c r="D38" s="156"/>
      <c r="E38" s="156"/>
      <c r="F38" s="156"/>
      <c r="G38" s="22"/>
      <c r="H38" s="144"/>
      <c r="I38" s="144"/>
      <c r="J38" s="144"/>
      <c r="K38" s="23"/>
      <c r="L38" s="144"/>
      <c r="M38" s="144"/>
      <c r="N38" s="144"/>
      <c r="O38" s="23"/>
      <c r="P38" s="144"/>
      <c r="Q38" s="144"/>
      <c r="R38" s="144"/>
      <c r="S38" s="24"/>
      <c r="T38" s="144"/>
      <c r="U38" s="144"/>
      <c r="V38" s="144"/>
    </row>
    <row r="39" spans="1:22" ht="15" customHeight="1" thickBot="1">
      <c r="A39" s="157"/>
      <c r="B39" s="157"/>
      <c r="C39" s="157"/>
      <c r="D39" s="157"/>
      <c r="E39" s="157"/>
      <c r="F39" s="157"/>
      <c r="G39" s="22"/>
      <c r="H39" s="145"/>
      <c r="I39" s="145"/>
      <c r="J39" s="145"/>
      <c r="K39" s="25"/>
      <c r="L39" s="145"/>
      <c r="M39" s="145"/>
      <c r="N39" s="145"/>
      <c r="O39" s="25"/>
      <c r="P39" s="145"/>
      <c r="Q39" s="145"/>
      <c r="R39" s="145"/>
      <c r="S39" s="24"/>
      <c r="T39" s="145"/>
      <c r="U39" s="145"/>
      <c r="V39" s="145"/>
    </row>
    <row r="40" spans="1:22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"/>
    </row>
    <row r="41" spans="1:22" ht="15" customHeight="1">
      <c r="A41" s="146" t="s">
        <v>22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</row>
    <row r="42" spans="1:22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</row>
    <row r="43" spans="1:22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4"/>
    </row>
    <row r="44" spans="8:21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8:21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0:21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0:21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0:21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0:21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0:21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</sheetData>
  <sheetProtection/>
  <mergeCells count="37">
    <mergeCell ref="T32:V35"/>
    <mergeCell ref="T23:V25"/>
    <mergeCell ref="T27:V30"/>
    <mergeCell ref="H32:J35"/>
    <mergeCell ref="L27:N30"/>
    <mergeCell ref="P23:R25"/>
    <mergeCell ref="H23:J25"/>
    <mergeCell ref="P27:R30"/>
    <mergeCell ref="H27:J30"/>
    <mergeCell ref="T14:V17"/>
    <mergeCell ref="L14:N17"/>
    <mergeCell ref="A14:F17"/>
    <mergeCell ref="P14:R17"/>
    <mergeCell ref="L19:N21"/>
    <mergeCell ref="A19:F21"/>
    <mergeCell ref="P19:R21"/>
    <mergeCell ref="H14:J17"/>
    <mergeCell ref="A23:F25"/>
    <mergeCell ref="A2:V4"/>
    <mergeCell ref="L23:N25"/>
    <mergeCell ref="T7:V12"/>
    <mergeCell ref="L7:N12"/>
    <mergeCell ref="H7:J12"/>
    <mergeCell ref="H19:J21"/>
    <mergeCell ref="T19:V21"/>
    <mergeCell ref="A9:F12"/>
    <mergeCell ref="P7:R12"/>
    <mergeCell ref="A27:F30"/>
    <mergeCell ref="P32:R35"/>
    <mergeCell ref="P37:R39"/>
    <mergeCell ref="A41:V43"/>
    <mergeCell ref="H37:J39"/>
    <mergeCell ref="L37:N39"/>
    <mergeCell ref="T37:V39"/>
    <mergeCell ref="A37:F39"/>
    <mergeCell ref="L32:N35"/>
    <mergeCell ref="A32:F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0"/>
  <sheetViews>
    <sheetView zoomScalePageLayoutView="0" workbookViewId="0" topLeftCell="A20">
      <selection activeCell="A2" sqref="A2:V44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49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27</v>
      </c>
      <c r="Q7" s="133"/>
      <c r="R7" s="134"/>
      <c r="S7" s="5"/>
      <c r="T7" s="132" t="s">
        <v>28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50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29</v>
      </c>
      <c r="B14" s="66"/>
      <c r="C14" s="66"/>
      <c r="D14" s="66"/>
      <c r="E14" s="66"/>
      <c r="F14" s="67"/>
      <c r="G14" s="3"/>
      <c r="H14" s="194">
        <f>'T7.1'!H14*'TS7.1'!H$37/0.1</f>
        <v>48000</v>
      </c>
      <c r="I14" s="195"/>
      <c r="J14" s="196"/>
      <c r="K14" s="197"/>
      <c r="L14" s="194">
        <f>'T7.1'!L14*'TS7.1'!L$37/0.1</f>
        <v>60000</v>
      </c>
      <c r="M14" s="195"/>
      <c r="N14" s="196"/>
      <c r="O14" s="197"/>
      <c r="P14" s="194">
        <f>'T7.1'!P14*'TS7.1'!P$37/0.1</f>
        <v>84000</v>
      </c>
      <c r="Q14" s="195"/>
      <c r="R14" s="196"/>
      <c r="S14" s="197"/>
      <c r="T14" s="194">
        <f>'T7.1'!T14*'TS7.1'!T$37/0.1</f>
        <v>108000</v>
      </c>
      <c r="U14" s="195"/>
      <c r="V14" s="196"/>
    </row>
    <row r="15" spans="1:22" ht="15" customHeight="1">
      <c r="A15" s="68"/>
      <c r="B15" s="69"/>
      <c r="C15" s="69"/>
      <c r="D15" s="69"/>
      <c r="E15" s="69"/>
      <c r="F15" s="70"/>
      <c r="G15" s="3"/>
      <c r="H15" s="198"/>
      <c r="I15" s="199"/>
      <c r="J15" s="200"/>
      <c r="K15" s="197"/>
      <c r="L15" s="198"/>
      <c r="M15" s="199"/>
      <c r="N15" s="200"/>
      <c r="O15" s="197"/>
      <c r="P15" s="198"/>
      <c r="Q15" s="199"/>
      <c r="R15" s="200"/>
      <c r="S15" s="197"/>
      <c r="T15" s="198"/>
      <c r="U15" s="199"/>
      <c r="V15" s="200"/>
    </row>
    <row r="16" spans="1:22" ht="15" customHeight="1">
      <c r="A16" s="71"/>
      <c r="B16" s="72"/>
      <c r="C16" s="72"/>
      <c r="D16" s="72"/>
      <c r="E16" s="72"/>
      <c r="F16" s="73"/>
      <c r="G16" s="3"/>
      <c r="H16" s="201"/>
      <c r="I16" s="202"/>
      <c r="J16" s="203"/>
      <c r="K16" s="204"/>
      <c r="L16" s="201"/>
      <c r="M16" s="202"/>
      <c r="N16" s="203"/>
      <c r="O16" s="204"/>
      <c r="P16" s="201"/>
      <c r="Q16" s="202"/>
      <c r="R16" s="203"/>
      <c r="S16" s="204"/>
      <c r="T16" s="201"/>
      <c r="U16" s="202"/>
      <c r="V16" s="203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205"/>
      <c r="I17" s="206"/>
      <c r="J17" s="207"/>
      <c r="K17" s="204"/>
      <c r="L17" s="205"/>
      <c r="M17" s="206"/>
      <c r="N17" s="207"/>
      <c r="O17" s="204"/>
      <c r="P17" s="205"/>
      <c r="Q17" s="206"/>
      <c r="R17" s="207"/>
      <c r="S17" s="204"/>
      <c r="T17" s="205"/>
      <c r="U17" s="206"/>
      <c r="V17" s="207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209">
        <f>'T7.1'!H19*'TS7.1'!H$37/0.01</f>
        <v>120000</v>
      </c>
      <c r="I19" s="209"/>
      <c r="J19" s="209"/>
      <c r="K19" s="210"/>
      <c r="L19" s="209">
        <f>'T7.1'!L19*'TS7.1'!L$37/0.01</f>
        <v>168000.00000000003</v>
      </c>
      <c r="M19" s="209"/>
      <c r="N19" s="209"/>
      <c r="O19" s="210"/>
      <c r="P19" s="209">
        <f>'T7.1'!P19*'TS7.1'!P$37/0.01</f>
        <v>288000</v>
      </c>
      <c r="Q19" s="209"/>
      <c r="R19" s="209"/>
      <c r="S19" s="210"/>
      <c r="T19" s="209">
        <f>'T7.1'!T19*'TS7.1'!T$37/0.01</f>
        <v>408000.00000000006</v>
      </c>
      <c r="U19" s="209"/>
      <c r="V19" s="209"/>
    </row>
    <row r="20" spans="1:22" ht="15" customHeight="1">
      <c r="A20" s="63"/>
      <c r="B20" s="63"/>
      <c r="C20" s="63"/>
      <c r="D20" s="63"/>
      <c r="E20" s="63"/>
      <c r="F20" s="63"/>
      <c r="G20" s="31"/>
      <c r="H20" s="211"/>
      <c r="I20" s="211"/>
      <c r="J20" s="211"/>
      <c r="K20" s="212"/>
      <c r="L20" s="211"/>
      <c r="M20" s="211"/>
      <c r="N20" s="211"/>
      <c r="O20" s="212"/>
      <c r="P20" s="211"/>
      <c r="Q20" s="211"/>
      <c r="R20" s="211"/>
      <c r="S20" s="212"/>
      <c r="T20" s="211"/>
      <c r="U20" s="211"/>
      <c r="V20" s="211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213"/>
      <c r="I21" s="213"/>
      <c r="J21" s="213"/>
      <c r="K21" s="212"/>
      <c r="L21" s="213"/>
      <c r="M21" s="213"/>
      <c r="N21" s="213"/>
      <c r="O21" s="212"/>
      <c r="P21" s="213"/>
      <c r="Q21" s="213"/>
      <c r="R21" s="213"/>
      <c r="S21" s="212"/>
      <c r="T21" s="213"/>
      <c r="U21" s="213"/>
      <c r="V21" s="213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209">
        <f>'T7.1'!H23*'TS7.1'!H$37/0.09</f>
        <v>40000</v>
      </c>
      <c r="I23" s="209"/>
      <c r="J23" s="209"/>
      <c r="K23" s="214"/>
      <c r="L23" s="209">
        <f>'T7.1'!L23*'TS7.1'!L$37/0.09</f>
        <v>48000</v>
      </c>
      <c r="M23" s="209"/>
      <c r="N23" s="209"/>
      <c r="O23" s="214"/>
      <c r="P23" s="209">
        <f>'T7.1'!P23*'TS7.1'!P$37/0.09</f>
        <v>61333.333333333336</v>
      </c>
      <c r="Q23" s="209"/>
      <c r="R23" s="209"/>
      <c r="S23" s="214"/>
      <c r="T23" s="209">
        <f>'T7.1'!T23*'TS7.1'!T$37/0.09</f>
        <v>74666.66666666669</v>
      </c>
      <c r="U23" s="209"/>
      <c r="V23" s="209"/>
    </row>
    <row r="24" spans="1:22" ht="15" customHeight="1">
      <c r="A24" s="63"/>
      <c r="B24" s="63"/>
      <c r="C24" s="63"/>
      <c r="D24" s="63"/>
      <c r="E24" s="63"/>
      <c r="F24" s="63"/>
      <c r="G24" s="31"/>
      <c r="H24" s="211"/>
      <c r="I24" s="211"/>
      <c r="J24" s="211"/>
      <c r="K24" s="215"/>
      <c r="L24" s="211"/>
      <c r="M24" s="211"/>
      <c r="N24" s="211"/>
      <c r="O24" s="215"/>
      <c r="P24" s="211"/>
      <c r="Q24" s="211"/>
      <c r="R24" s="211"/>
      <c r="S24" s="215"/>
      <c r="T24" s="211"/>
      <c r="U24" s="211"/>
      <c r="V24" s="211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213"/>
      <c r="I25" s="213"/>
      <c r="J25" s="213"/>
      <c r="K25" s="215"/>
      <c r="L25" s="213"/>
      <c r="M25" s="213"/>
      <c r="N25" s="213"/>
      <c r="O25" s="215"/>
      <c r="P25" s="213"/>
      <c r="Q25" s="213"/>
      <c r="R25" s="213"/>
      <c r="S25" s="215"/>
      <c r="T25" s="213"/>
      <c r="U25" s="213"/>
      <c r="V25" s="213"/>
    </row>
    <row r="26" spans="1:22" ht="15" customHeight="1" thickBot="1">
      <c r="A26" s="3"/>
      <c r="B26" s="3"/>
      <c r="C26" s="3"/>
      <c r="D26" s="3"/>
      <c r="E26" s="3"/>
      <c r="F26" s="3"/>
      <c r="G26" s="20"/>
      <c r="H26" s="216"/>
      <c r="I26" s="216"/>
      <c r="J26" s="208"/>
      <c r="K26" s="208"/>
      <c r="L26" s="216"/>
      <c r="M26" s="216"/>
      <c r="N26" s="208"/>
      <c r="O26" s="217"/>
      <c r="P26" s="216"/>
      <c r="Q26" s="216"/>
      <c r="R26" s="208"/>
      <c r="S26" s="208"/>
      <c r="T26" s="216"/>
      <c r="U26" s="216"/>
      <c r="V26" s="208"/>
    </row>
    <row r="27" spans="1:22" ht="15" customHeight="1" thickTop="1">
      <c r="A27" s="65" t="s">
        <v>30</v>
      </c>
      <c r="B27" s="66"/>
      <c r="C27" s="66"/>
      <c r="D27" s="66"/>
      <c r="E27" s="66"/>
      <c r="F27" s="67"/>
      <c r="G27" s="20"/>
      <c r="H27" s="194">
        <f>'T7.1'!H27*'TS7.1'!H$37/0.4</f>
        <v>27000</v>
      </c>
      <c r="I27" s="195"/>
      <c r="J27" s="196"/>
      <c r="K27" s="218"/>
      <c r="L27" s="194">
        <f>'T7.1'!L27*'TS7.1'!L$37/0.4</f>
        <v>27000</v>
      </c>
      <c r="M27" s="195"/>
      <c r="N27" s="196"/>
      <c r="O27" s="218"/>
      <c r="P27" s="194">
        <f>'T7.1'!P27*'TS7.1'!P$37/0.4</f>
        <v>24000</v>
      </c>
      <c r="Q27" s="195"/>
      <c r="R27" s="196"/>
      <c r="S27" s="218"/>
      <c r="T27" s="194">
        <f>'T7.1'!T27*'TS7.1'!T$37/0.4</f>
        <v>21000</v>
      </c>
      <c r="U27" s="195"/>
      <c r="V27" s="196"/>
    </row>
    <row r="28" spans="1:22" ht="15" customHeight="1">
      <c r="A28" s="68"/>
      <c r="B28" s="69"/>
      <c r="C28" s="69"/>
      <c r="D28" s="69"/>
      <c r="E28" s="69"/>
      <c r="F28" s="70"/>
      <c r="G28" s="20"/>
      <c r="H28" s="198"/>
      <c r="I28" s="199"/>
      <c r="J28" s="200"/>
      <c r="K28" s="218"/>
      <c r="L28" s="198"/>
      <c r="M28" s="199"/>
      <c r="N28" s="200"/>
      <c r="O28" s="218"/>
      <c r="P28" s="198"/>
      <c r="Q28" s="199"/>
      <c r="R28" s="200"/>
      <c r="S28" s="218"/>
      <c r="T28" s="198"/>
      <c r="U28" s="199"/>
      <c r="V28" s="200"/>
    </row>
    <row r="29" spans="1:22" ht="15" customHeight="1">
      <c r="A29" s="71"/>
      <c r="B29" s="72"/>
      <c r="C29" s="72"/>
      <c r="D29" s="72"/>
      <c r="E29" s="72"/>
      <c r="F29" s="73"/>
      <c r="G29" s="20"/>
      <c r="H29" s="201"/>
      <c r="I29" s="202"/>
      <c r="J29" s="203"/>
      <c r="K29" s="10"/>
      <c r="L29" s="201"/>
      <c r="M29" s="202"/>
      <c r="N29" s="203"/>
      <c r="O29" s="10"/>
      <c r="P29" s="201"/>
      <c r="Q29" s="202"/>
      <c r="R29" s="203"/>
      <c r="S29" s="10"/>
      <c r="T29" s="201"/>
      <c r="U29" s="202"/>
      <c r="V29" s="203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205"/>
      <c r="I30" s="206"/>
      <c r="J30" s="207"/>
      <c r="K30" s="10"/>
      <c r="L30" s="205"/>
      <c r="M30" s="206"/>
      <c r="N30" s="207"/>
      <c r="O30" s="10"/>
      <c r="P30" s="205"/>
      <c r="Q30" s="206"/>
      <c r="R30" s="207"/>
      <c r="S30" s="10"/>
      <c r="T30" s="205"/>
      <c r="U30" s="206"/>
      <c r="V30" s="207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216"/>
      <c r="I31" s="216"/>
      <c r="J31" s="208"/>
      <c r="K31" s="208"/>
      <c r="L31" s="216"/>
      <c r="M31" s="216"/>
      <c r="N31" s="208"/>
      <c r="O31" s="217"/>
      <c r="P31" s="216"/>
      <c r="Q31" s="216"/>
      <c r="R31" s="208"/>
      <c r="S31" s="208"/>
      <c r="T31" s="216"/>
      <c r="U31" s="216"/>
      <c r="V31" s="208"/>
    </row>
    <row r="32" spans="1:22" ht="15" customHeight="1" thickTop="1">
      <c r="A32" s="65" t="s">
        <v>31</v>
      </c>
      <c r="B32" s="66"/>
      <c r="C32" s="66"/>
      <c r="D32" s="66"/>
      <c r="E32" s="66"/>
      <c r="F32" s="67"/>
      <c r="G32" s="20"/>
      <c r="H32" s="194">
        <f>'T7.1'!H32*'TS7.1'!H$37/0.5</f>
        <v>16800</v>
      </c>
      <c r="I32" s="195"/>
      <c r="J32" s="196"/>
      <c r="K32" s="218"/>
      <c r="L32" s="194">
        <f>'T7.1'!L32*'TS7.1'!L$37/0.5</f>
        <v>14400</v>
      </c>
      <c r="M32" s="195"/>
      <c r="N32" s="196"/>
      <c r="O32" s="218"/>
      <c r="P32" s="194">
        <f>'T7.1'!P32*'TS7.1'!P$37/0.5</f>
        <v>12000</v>
      </c>
      <c r="Q32" s="195"/>
      <c r="R32" s="196"/>
      <c r="S32" s="218"/>
      <c r="T32" s="194">
        <f>'T7.1'!T32*'TS7.1'!T$37/0.5</f>
        <v>9600</v>
      </c>
      <c r="U32" s="195"/>
      <c r="V32" s="196"/>
    </row>
    <row r="33" spans="1:22" ht="15" customHeight="1">
      <c r="A33" s="68"/>
      <c r="B33" s="69"/>
      <c r="C33" s="69"/>
      <c r="D33" s="69"/>
      <c r="E33" s="69"/>
      <c r="F33" s="70"/>
      <c r="G33" s="20"/>
      <c r="H33" s="198"/>
      <c r="I33" s="199"/>
      <c r="J33" s="200"/>
      <c r="K33" s="218"/>
      <c r="L33" s="198"/>
      <c r="M33" s="199"/>
      <c r="N33" s="200"/>
      <c r="O33" s="218"/>
      <c r="P33" s="198"/>
      <c r="Q33" s="199"/>
      <c r="R33" s="200"/>
      <c r="S33" s="218"/>
      <c r="T33" s="198"/>
      <c r="U33" s="199"/>
      <c r="V33" s="200"/>
    </row>
    <row r="34" spans="1:25" ht="15" customHeight="1">
      <c r="A34" s="71"/>
      <c r="B34" s="72"/>
      <c r="C34" s="72"/>
      <c r="D34" s="72"/>
      <c r="E34" s="72"/>
      <c r="F34" s="73"/>
      <c r="G34" s="20"/>
      <c r="H34" s="201"/>
      <c r="I34" s="202"/>
      <c r="J34" s="203"/>
      <c r="K34" s="10"/>
      <c r="L34" s="201"/>
      <c r="M34" s="202"/>
      <c r="N34" s="203"/>
      <c r="O34" s="10"/>
      <c r="P34" s="201"/>
      <c r="Q34" s="202"/>
      <c r="R34" s="203"/>
      <c r="S34" s="10"/>
      <c r="T34" s="201"/>
      <c r="U34" s="202"/>
      <c r="V34" s="203"/>
      <c r="X34" s="223"/>
      <c r="Y34" s="223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205"/>
      <c r="I35" s="206"/>
      <c r="J35" s="207"/>
      <c r="K35" s="10"/>
      <c r="L35" s="205"/>
      <c r="M35" s="206"/>
      <c r="N35" s="207"/>
      <c r="O35" s="10"/>
      <c r="P35" s="205"/>
      <c r="Q35" s="206"/>
      <c r="R35" s="207"/>
      <c r="S35" s="10"/>
      <c r="T35" s="205"/>
      <c r="U35" s="206"/>
      <c r="V35" s="207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</row>
    <row r="37" spans="1:22" ht="15" customHeight="1">
      <c r="A37" s="155" t="s">
        <v>53</v>
      </c>
      <c r="B37" s="155"/>
      <c r="C37" s="155"/>
      <c r="D37" s="155"/>
      <c r="E37" s="155"/>
      <c r="F37" s="155"/>
      <c r="G37" s="22"/>
      <c r="H37" s="219">
        <v>24000</v>
      </c>
      <c r="I37" s="219"/>
      <c r="J37" s="219"/>
      <c r="K37" s="220"/>
      <c r="L37" s="219">
        <v>24000</v>
      </c>
      <c r="M37" s="219"/>
      <c r="N37" s="219"/>
      <c r="O37" s="220"/>
      <c r="P37" s="219">
        <v>24000</v>
      </c>
      <c r="Q37" s="219"/>
      <c r="R37" s="219"/>
      <c r="S37" s="220"/>
      <c r="T37" s="219">
        <v>24000</v>
      </c>
      <c r="U37" s="219"/>
      <c r="V37" s="219"/>
    </row>
    <row r="38" spans="1:22" ht="15" customHeight="1">
      <c r="A38" s="156"/>
      <c r="B38" s="156"/>
      <c r="C38" s="156"/>
      <c r="D38" s="156"/>
      <c r="E38" s="156"/>
      <c r="F38" s="156"/>
      <c r="G38" s="22"/>
      <c r="H38" s="221"/>
      <c r="I38" s="221"/>
      <c r="J38" s="221"/>
      <c r="K38" s="220"/>
      <c r="L38" s="221"/>
      <c r="M38" s="221"/>
      <c r="N38" s="221"/>
      <c r="O38" s="220"/>
      <c r="P38" s="221"/>
      <c r="Q38" s="221"/>
      <c r="R38" s="221"/>
      <c r="S38" s="220"/>
      <c r="T38" s="221"/>
      <c r="U38" s="221"/>
      <c r="V38" s="221"/>
    </row>
    <row r="39" spans="1:22" ht="15" customHeight="1">
      <c r="A39" s="156"/>
      <c r="B39" s="156"/>
      <c r="C39" s="156"/>
      <c r="D39" s="156"/>
      <c r="E39" s="156"/>
      <c r="F39" s="156"/>
      <c r="G39" s="22"/>
      <c r="H39" s="221"/>
      <c r="I39" s="221"/>
      <c r="J39" s="221"/>
      <c r="K39" s="220"/>
      <c r="L39" s="221"/>
      <c r="M39" s="221"/>
      <c r="N39" s="221"/>
      <c r="O39" s="220"/>
      <c r="P39" s="221"/>
      <c r="Q39" s="221"/>
      <c r="R39" s="221"/>
      <c r="S39" s="220"/>
      <c r="T39" s="221"/>
      <c r="U39" s="221"/>
      <c r="V39" s="221"/>
    </row>
    <row r="40" spans="1:22" ht="15" customHeight="1" thickBot="1">
      <c r="A40" s="157"/>
      <c r="B40" s="157"/>
      <c r="C40" s="157"/>
      <c r="D40" s="157"/>
      <c r="E40" s="157"/>
      <c r="F40" s="157"/>
      <c r="G40" s="22"/>
      <c r="H40" s="222"/>
      <c r="I40" s="222"/>
      <c r="J40" s="222"/>
      <c r="K40" s="220"/>
      <c r="L40" s="222"/>
      <c r="M40" s="222"/>
      <c r="N40" s="222"/>
      <c r="O40" s="220"/>
      <c r="P40" s="222"/>
      <c r="Q40" s="222"/>
      <c r="R40" s="222"/>
      <c r="S40" s="220"/>
      <c r="T40" s="222"/>
      <c r="U40" s="222"/>
      <c r="V40" s="222"/>
    </row>
    <row r="41" spans="1:22" ht="15" customHeight="1" thickBot="1">
      <c r="A41" s="3"/>
      <c r="B41" s="3"/>
      <c r="C41" s="3"/>
      <c r="D41" s="3"/>
      <c r="E41" s="3"/>
      <c r="F41" s="3"/>
      <c r="G41" s="3"/>
      <c r="H41" s="20"/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3"/>
    </row>
    <row r="42" spans="1:22" ht="15" customHeight="1">
      <c r="A42" s="146" t="s">
        <v>54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8"/>
    </row>
    <row r="43" spans="1:22" ht="15" customHeigh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1"/>
    </row>
    <row r="44" spans="1:22" ht="15" customHeight="1" thickBo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4"/>
    </row>
    <row r="45" spans="8:21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8:21" ht="19.5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0:21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0:21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0:21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0:21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9.5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0:21" ht="12.75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</sheetData>
  <sheetProtection/>
  <mergeCells count="37">
    <mergeCell ref="A42:V44"/>
    <mergeCell ref="A32:F35"/>
    <mergeCell ref="H32:J35"/>
    <mergeCell ref="L32:N35"/>
    <mergeCell ref="P32:R35"/>
    <mergeCell ref="T32:V35"/>
    <mergeCell ref="A37:F40"/>
    <mergeCell ref="H37:J40"/>
    <mergeCell ref="L37:N40"/>
    <mergeCell ref="P37:R40"/>
    <mergeCell ref="T37:V40"/>
    <mergeCell ref="A23:F25"/>
    <mergeCell ref="H23:J25"/>
    <mergeCell ref="L23:N25"/>
    <mergeCell ref="P23:R25"/>
    <mergeCell ref="T23:V25"/>
    <mergeCell ref="A27:F30"/>
    <mergeCell ref="H27:J30"/>
    <mergeCell ref="L27:N30"/>
    <mergeCell ref="P27:R30"/>
    <mergeCell ref="T27:V30"/>
    <mergeCell ref="A14:F17"/>
    <mergeCell ref="H14:J17"/>
    <mergeCell ref="L14:N17"/>
    <mergeCell ref="P14:R17"/>
    <mergeCell ref="T14:V17"/>
    <mergeCell ref="A19:F21"/>
    <mergeCell ref="H19:J21"/>
    <mergeCell ref="L19:N21"/>
    <mergeCell ref="P19:R21"/>
    <mergeCell ref="T19:V21"/>
    <mergeCell ref="A2:V4"/>
    <mergeCell ref="H7:J12"/>
    <mergeCell ref="L7:N12"/>
    <mergeCell ref="P7:R12"/>
    <mergeCell ref="T7:V12"/>
    <mergeCell ref="A9:F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69"/>
  <sheetViews>
    <sheetView zoomScalePageLayoutView="0" workbookViewId="0" topLeftCell="A1">
      <selection activeCell="A2" sqref="A2:Z43"/>
    </sheetView>
  </sheetViews>
  <sheetFormatPr defaultColWidth="11.421875" defaultRowHeight="12.75"/>
  <cols>
    <col min="1" max="6" width="5.421875" style="0" customWidth="1"/>
    <col min="7" max="11" width="4.7109375" style="0" customWidth="1"/>
    <col min="12" max="14" width="5.00390625" style="0" customWidth="1"/>
    <col min="15" max="15" width="4.7109375" style="0" customWidth="1"/>
    <col min="16" max="18" width="5.00390625" style="0" customWidth="1"/>
    <col min="19" max="19" width="4.7109375" style="0" customWidth="1"/>
    <col min="20" max="22" width="5.00390625" style="0" customWidth="1"/>
    <col min="23" max="23" width="4.7109375" style="0" customWidth="1"/>
    <col min="24" max="26" width="5.00390625" style="0" customWidth="1"/>
    <col min="27" max="27" width="10.7109375" style="0" customWidth="1"/>
  </cols>
  <sheetData>
    <row r="1" ht="19.5" customHeight="1" thickBot="1"/>
    <row r="2" spans="1:26" ht="15" customHeight="1" thickTop="1">
      <c r="A2" s="99" t="s">
        <v>55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thickTop="1">
      <c r="A7" s="3"/>
      <c r="B7" s="3"/>
      <c r="C7" s="3"/>
      <c r="D7" s="3"/>
      <c r="E7" s="3"/>
      <c r="F7" s="3"/>
      <c r="G7" s="3"/>
      <c r="H7" s="132" t="s">
        <v>4</v>
      </c>
      <c r="I7" s="133"/>
      <c r="J7" s="134"/>
      <c r="K7" s="4"/>
      <c r="L7" s="132" t="s">
        <v>5</v>
      </c>
      <c r="M7" s="133"/>
      <c r="N7" s="134"/>
      <c r="O7" s="4"/>
      <c r="P7" s="132" t="s">
        <v>6</v>
      </c>
      <c r="Q7" s="133"/>
      <c r="R7" s="134"/>
      <c r="S7" s="4"/>
      <c r="T7" s="132" t="s">
        <v>7</v>
      </c>
      <c r="U7" s="133"/>
      <c r="V7" s="134"/>
      <c r="W7" s="5"/>
      <c r="X7" s="132" t="s">
        <v>37</v>
      </c>
      <c r="Y7" s="133"/>
      <c r="Z7" s="134"/>
    </row>
    <row r="8" spans="1:26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4"/>
      <c r="T8" s="135"/>
      <c r="U8" s="136"/>
      <c r="V8" s="137"/>
      <c r="W8" s="5"/>
      <c r="X8" s="135"/>
      <c r="Y8" s="136"/>
      <c r="Z8" s="137"/>
    </row>
    <row r="9" spans="1:26" ht="15" customHeight="1" thickTop="1">
      <c r="A9" s="104" t="s">
        <v>57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4"/>
      <c r="T9" s="135"/>
      <c r="U9" s="136"/>
      <c r="V9" s="137"/>
      <c r="W9" s="5"/>
      <c r="X9" s="135"/>
      <c r="Y9" s="136"/>
      <c r="Z9" s="137"/>
    </row>
    <row r="10" spans="1:26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4"/>
      <c r="T10" s="135"/>
      <c r="U10" s="136"/>
      <c r="V10" s="137"/>
      <c r="W10" s="5"/>
      <c r="X10" s="135"/>
      <c r="Y10" s="136"/>
      <c r="Z10" s="137"/>
    </row>
    <row r="11" spans="1:26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4"/>
      <c r="T11" s="135"/>
      <c r="U11" s="136"/>
      <c r="V11" s="137"/>
      <c r="W11" s="5"/>
      <c r="X11" s="135"/>
      <c r="Y11" s="136"/>
      <c r="Z11" s="137"/>
    </row>
    <row r="12" spans="1:26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4"/>
      <c r="T12" s="138"/>
      <c r="U12" s="139"/>
      <c r="V12" s="140"/>
      <c r="W12" s="5"/>
      <c r="X12" s="138"/>
      <c r="Y12" s="139"/>
      <c r="Z12" s="140"/>
    </row>
    <row r="13" spans="1:26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3"/>
      <c r="M13" s="3"/>
      <c r="N13" s="6"/>
      <c r="O13" s="6"/>
      <c r="P13" s="6"/>
      <c r="Q13" s="6"/>
      <c r="R13" s="3"/>
      <c r="S13" s="6"/>
      <c r="T13" s="6"/>
      <c r="U13" s="6"/>
      <c r="V13" s="3"/>
      <c r="W13" s="6"/>
      <c r="X13" s="6"/>
      <c r="Y13" s="6"/>
      <c r="Z13" s="3"/>
    </row>
    <row r="14" spans="1:26" ht="15" customHeight="1" thickTop="1">
      <c r="A14" s="65" t="s">
        <v>8</v>
      </c>
      <c r="B14" s="66"/>
      <c r="C14" s="66"/>
      <c r="D14" s="66"/>
      <c r="E14" s="66"/>
      <c r="F14" s="67"/>
      <c r="G14" s="3"/>
      <c r="H14" s="194">
        <f>'T7.2'!H14*'TS7.2'!H$37/0.1</f>
        <v>600000</v>
      </c>
      <c r="I14" s="195"/>
      <c r="J14" s="196"/>
      <c r="K14" s="7"/>
      <c r="L14" s="194">
        <f>'T7.2'!L14*'TS7.2'!L$37/0.1</f>
        <v>1000000</v>
      </c>
      <c r="M14" s="195"/>
      <c r="N14" s="196"/>
      <c r="O14" s="7"/>
      <c r="P14" s="194">
        <f>'T7.2'!P14*'TS7.2'!P$37/0.1</f>
        <v>1200000</v>
      </c>
      <c r="Q14" s="195"/>
      <c r="R14" s="196"/>
      <c r="S14" s="7"/>
      <c r="T14" s="194">
        <f>'T7.2'!T14*'TS7.2'!T$37/0.1</f>
        <v>1400000</v>
      </c>
      <c r="U14" s="195"/>
      <c r="V14" s="196"/>
      <c r="W14" s="7"/>
      <c r="X14" s="194">
        <f>'T7.2'!X14*'TS7.2'!X$37/0.1</f>
        <v>1800000</v>
      </c>
      <c r="Y14" s="195"/>
      <c r="Z14" s="196"/>
    </row>
    <row r="15" spans="1:26" ht="15" customHeight="1">
      <c r="A15" s="68"/>
      <c r="B15" s="69"/>
      <c r="C15" s="69"/>
      <c r="D15" s="69"/>
      <c r="E15" s="69"/>
      <c r="F15" s="70"/>
      <c r="G15" s="3"/>
      <c r="H15" s="198"/>
      <c r="I15" s="199"/>
      <c r="J15" s="200"/>
      <c r="K15" s="7"/>
      <c r="L15" s="198"/>
      <c r="M15" s="199"/>
      <c r="N15" s="200"/>
      <c r="O15" s="7"/>
      <c r="P15" s="198"/>
      <c r="Q15" s="199"/>
      <c r="R15" s="200"/>
      <c r="S15" s="7"/>
      <c r="T15" s="198"/>
      <c r="U15" s="199"/>
      <c r="V15" s="200"/>
      <c r="W15" s="7"/>
      <c r="X15" s="198"/>
      <c r="Y15" s="199"/>
      <c r="Z15" s="200"/>
    </row>
    <row r="16" spans="1:26" ht="15" customHeight="1">
      <c r="A16" s="71"/>
      <c r="B16" s="72"/>
      <c r="C16" s="72"/>
      <c r="D16" s="72"/>
      <c r="E16" s="72"/>
      <c r="F16" s="73"/>
      <c r="G16" s="3"/>
      <c r="H16" s="201"/>
      <c r="I16" s="202"/>
      <c r="J16" s="203"/>
      <c r="K16" s="9"/>
      <c r="L16" s="201"/>
      <c r="M16" s="202"/>
      <c r="N16" s="203"/>
      <c r="O16" s="9"/>
      <c r="P16" s="201"/>
      <c r="Q16" s="202"/>
      <c r="R16" s="203"/>
      <c r="S16" s="9"/>
      <c r="T16" s="201"/>
      <c r="U16" s="202"/>
      <c r="V16" s="203"/>
      <c r="W16" s="9"/>
      <c r="X16" s="201"/>
      <c r="Y16" s="202"/>
      <c r="Z16" s="203"/>
    </row>
    <row r="17" spans="1:26" ht="15" customHeight="1" thickBot="1">
      <c r="A17" s="74"/>
      <c r="B17" s="75"/>
      <c r="C17" s="75"/>
      <c r="D17" s="75"/>
      <c r="E17" s="75"/>
      <c r="F17" s="76"/>
      <c r="G17" s="3"/>
      <c r="H17" s="205"/>
      <c r="I17" s="206"/>
      <c r="J17" s="207"/>
      <c r="K17" s="9"/>
      <c r="L17" s="205"/>
      <c r="M17" s="206"/>
      <c r="N17" s="207"/>
      <c r="O17" s="9"/>
      <c r="P17" s="205"/>
      <c r="Q17" s="206"/>
      <c r="R17" s="207"/>
      <c r="S17" s="9"/>
      <c r="T17" s="205"/>
      <c r="U17" s="206"/>
      <c r="V17" s="207"/>
      <c r="W17" s="9"/>
      <c r="X17" s="205"/>
      <c r="Y17" s="206"/>
      <c r="Z17" s="207"/>
    </row>
    <row r="18" spans="1:26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" customHeight="1" thickBot="1">
      <c r="A19" s="165" t="s">
        <v>1</v>
      </c>
      <c r="B19" s="166"/>
      <c r="C19" s="166"/>
      <c r="D19" s="166"/>
      <c r="E19" s="166"/>
      <c r="F19" s="167"/>
      <c r="G19" s="11"/>
      <c r="H19" s="224">
        <f>'T7.2'!H19*'TS7.2'!H$37/0.01</f>
        <v>2000000</v>
      </c>
      <c r="I19" s="224"/>
      <c r="J19" s="224"/>
      <c r="K19" s="12"/>
      <c r="L19" s="224">
        <f>'T7.2'!L19*'TS7.2'!L$37/0.01</f>
        <v>4000000</v>
      </c>
      <c r="M19" s="224"/>
      <c r="N19" s="224"/>
      <c r="O19" s="12"/>
      <c r="P19" s="224">
        <f>'T7.2'!P19*'TS7.2'!P$37/0.01</f>
        <v>5000000</v>
      </c>
      <c r="Q19" s="224"/>
      <c r="R19" s="224"/>
      <c r="S19" s="12"/>
      <c r="T19" s="224">
        <f>'T7.2'!T19*'TS7.2'!T$37/0.01</f>
        <v>7000000</v>
      </c>
      <c r="U19" s="224"/>
      <c r="V19" s="224"/>
      <c r="W19" s="12"/>
      <c r="X19" s="224">
        <f>'T7.2'!X19*'TS7.2'!X$37/0.01</f>
        <v>10000000</v>
      </c>
      <c r="Y19" s="224"/>
      <c r="Z19" s="224"/>
    </row>
    <row r="20" spans="1:26" ht="15" customHeight="1" thickBot="1">
      <c r="A20" s="168"/>
      <c r="B20" s="169"/>
      <c r="C20" s="169"/>
      <c r="D20" s="169"/>
      <c r="E20" s="169"/>
      <c r="F20" s="170"/>
      <c r="G20" s="11"/>
      <c r="H20" s="225"/>
      <c r="I20" s="225"/>
      <c r="J20" s="225"/>
      <c r="K20" s="13"/>
      <c r="L20" s="225"/>
      <c r="M20" s="225"/>
      <c r="N20" s="225"/>
      <c r="O20" s="13"/>
      <c r="P20" s="225"/>
      <c r="Q20" s="225"/>
      <c r="R20" s="225"/>
      <c r="S20" s="13"/>
      <c r="T20" s="225"/>
      <c r="U20" s="225"/>
      <c r="V20" s="225"/>
      <c r="W20" s="13"/>
      <c r="X20" s="225"/>
      <c r="Y20" s="225"/>
      <c r="Z20" s="225"/>
    </row>
    <row r="21" spans="1:26" ht="15" customHeight="1" thickBot="1">
      <c r="A21" s="171"/>
      <c r="B21" s="172"/>
      <c r="C21" s="172"/>
      <c r="D21" s="172"/>
      <c r="E21" s="172"/>
      <c r="F21" s="173"/>
      <c r="G21" s="11"/>
      <c r="H21" s="225"/>
      <c r="I21" s="225"/>
      <c r="J21" s="225"/>
      <c r="K21" s="13"/>
      <c r="L21" s="225"/>
      <c r="M21" s="225"/>
      <c r="N21" s="225"/>
      <c r="O21" s="13"/>
      <c r="P21" s="225"/>
      <c r="Q21" s="225"/>
      <c r="R21" s="225"/>
      <c r="S21" s="13"/>
      <c r="T21" s="225"/>
      <c r="U21" s="225"/>
      <c r="V21" s="225"/>
      <c r="W21" s="13"/>
      <c r="X21" s="225"/>
      <c r="Y21" s="225"/>
      <c r="Z21" s="225"/>
    </row>
    <row r="22" spans="1:26" ht="15" customHeight="1" thickBot="1">
      <c r="A22" s="14"/>
      <c r="B22" s="14"/>
      <c r="C22" s="14"/>
      <c r="D22" s="14"/>
      <c r="E22" s="14"/>
      <c r="F22" s="14"/>
      <c r="G22" s="11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16"/>
      <c r="X22" s="15"/>
      <c r="Y22" s="15"/>
      <c r="Z22" s="15"/>
    </row>
    <row r="23" spans="1:26" ht="15" customHeight="1" thickBot="1">
      <c r="A23" s="165" t="s">
        <v>2</v>
      </c>
      <c r="B23" s="166"/>
      <c r="C23" s="166"/>
      <c r="D23" s="166"/>
      <c r="E23" s="166"/>
      <c r="F23" s="167"/>
      <c r="G23" s="11"/>
      <c r="H23" s="224">
        <f>'T7.2'!H23*'TS7.2'!H$37/0.09</f>
        <v>444444.44444444444</v>
      </c>
      <c r="I23" s="224"/>
      <c r="J23" s="224"/>
      <c r="K23" s="17"/>
      <c r="L23" s="224">
        <f>'T7.2'!L23*'TS7.2'!L$37/0.09</f>
        <v>666666.6666666667</v>
      </c>
      <c r="M23" s="224"/>
      <c r="N23" s="224"/>
      <c r="O23" s="17"/>
      <c r="P23" s="224">
        <f>'T7.2'!P23*'TS7.2'!P$37/0.09</f>
        <v>777777.7777777778</v>
      </c>
      <c r="Q23" s="224"/>
      <c r="R23" s="224"/>
      <c r="S23" s="17"/>
      <c r="T23" s="224">
        <f>'T7.2'!T23*'TS7.2'!T$37/0.09</f>
        <v>777777.7777777778</v>
      </c>
      <c r="U23" s="224"/>
      <c r="V23" s="224"/>
      <c r="W23" s="17"/>
      <c r="X23" s="224">
        <f>'T7.2'!X23*'TS7.2'!X$37/0.09</f>
        <v>888888.8888888889</v>
      </c>
      <c r="Y23" s="224"/>
      <c r="Z23" s="224"/>
    </row>
    <row r="24" spans="1:26" ht="15" customHeight="1" thickBot="1">
      <c r="A24" s="168"/>
      <c r="B24" s="169"/>
      <c r="C24" s="169"/>
      <c r="D24" s="169"/>
      <c r="E24" s="169"/>
      <c r="F24" s="170"/>
      <c r="G24" s="11"/>
      <c r="H24" s="225"/>
      <c r="I24" s="225"/>
      <c r="J24" s="225"/>
      <c r="K24" s="18"/>
      <c r="L24" s="225"/>
      <c r="M24" s="225"/>
      <c r="N24" s="225"/>
      <c r="O24" s="18"/>
      <c r="P24" s="225"/>
      <c r="Q24" s="225"/>
      <c r="R24" s="225"/>
      <c r="S24" s="18"/>
      <c r="T24" s="225"/>
      <c r="U24" s="225"/>
      <c r="V24" s="225"/>
      <c r="W24" s="18"/>
      <c r="X24" s="225"/>
      <c r="Y24" s="225"/>
      <c r="Z24" s="225"/>
    </row>
    <row r="25" spans="1:26" ht="15" customHeight="1" thickBot="1">
      <c r="A25" s="171"/>
      <c r="B25" s="172"/>
      <c r="C25" s="172"/>
      <c r="D25" s="172"/>
      <c r="E25" s="172"/>
      <c r="F25" s="173"/>
      <c r="G25" s="11"/>
      <c r="H25" s="225"/>
      <c r="I25" s="225"/>
      <c r="J25" s="225"/>
      <c r="K25" s="18"/>
      <c r="L25" s="225"/>
      <c r="M25" s="225"/>
      <c r="N25" s="225"/>
      <c r="O25" s="18"/>
      <c r="P25" s="225"/>
      <c r="Q25" s="225"/>
      <c r="R25" s="225"/>
      <c r="S25" s="18"/>
      <c r="T25" s="225"/>
      <c r="U25" s="225"/>
      <c r="V25" s="225"/>
      <c r="W25" s="18"/>
      <c r="X25" s="225"/>
      <c r="Y25" s="225"/>
      <c r="Z25" s="225"/>
    </row>
    <row r="26" spans="1:26" ht="15" customHeight="1" thickBot="1">
      <c r="A26" s="3"/>
      <c r="B26" s="3"/>
      <c r="C26" s="3"/>
      <c r="D26" s="3"/>
      <c r="E26" s="3"/>
      <c r="F26" s="3"/>
      <c r="G26" s="3"/>
      <c r="H26" s="216"/>
      <c r="I26" s="216"/>
      <c r="J26" s="208"/>
      <c r="K26" s="6"/>
      <c r="L26" s="216"/>
      <c r="M26" s="216"/>
      <c r="N26" s="208"/>
      <c r="O26" s="6"/>
      <c r="P26" s="216"/>
      <c r="Q26" s="216"/>
      <c r="R26" s="208"/>
      <c r="S26" s="6"/>
      <c r="T26" s="216"/>
      <c r="U26" s="216"/>
      <c r="V26" s="208"/>
      <c r="W26" s="6"/>
      <c r="X26" s="216"/>
      <c r="Y26" s="216"/>
      <c r="Z26" s="208"/>
    </row>
    <row r="27" spans="1:26" ht="15" customHeight="1" thickTop="1">
      <c r="A27" s="65" t="s">
        <v>9</v>
      </c>
      <c r="B27" s="66"/>
      <c r="C27" s="66"/>
      <c r="D27" s="66"/>
      <c r="E27" s="66"/>
      <c r="F27" s="67"/>
      <c r="G27" s="3"/>
      <c r="H27" s="194">
        <f>'T7.2'!H27*'TS7.2'!H$37/0.4</f>
        <v>225000</v>
      </c>
      <c r="I27" s="195"/>
      <c r="J27" s="196"/>
      <c r="K27" s="19"/>
      <c r="L27" s="194">
        <f>'T7.2'!L27*'TS7.2'!L$37/0.4</f>
        <v>200000</v>
      </c>
      <c r="M27" s="195"/>
      <c r="N27" s="196"/>
      <c r="O27" s="19"/>
      <c r="P27" s="194">
        <f>'T7.2'!P27*'TS7.2'!P$37/0.4</f>
        <v>175000</v>
      </c>
      <c r="Q27" s="195"/>
      <c r="R27" s="196"/>
      <c r="S27" s="19"/>
      <c r="T27" s="194">
        <f>'T7.2'!T27*'TS7.2'!T$37/0.4</f>
        <v>125000</v>
      </c>
      <c r="U27" s="195"/>
      <c r="V27" s="196"/>
      <c r="W27" s="19"/>
      <c r="X27" s="194">
        <f>'T7.2'!X27*'TS7.2'!X$37/0.4</f>
        <v>25000</v>
      </c>
      <c r="Y27" s="195"/>
      <c r="Z27" s="196"/>
    </row>
    <row r="28" spans="1:26" ht="15" customHeight="1">
      <c r="A28" s="68"/>
      <c r="B28" s="69"/>
      <c r="C28" s="69"/>
      <c r="D28" s="69"/>
      <c r="E28" s="69"/>
      <c r="F28" s="70"/>
      <c r="G28" s="3"/>
      <c r="H28" s="198"/>
      <c r="I28" s="199"/>
      <c r="J28" s="200"/>
      <c r="K28" s="19"/>
      <c r="L28" s="198"/>
      <c r="M28" s="199"/>
      <c r="N28" s="200"/>
      <c r="O28" s="19"/>
      <c r="P28" s="198"/>
      <c r="Q28" s="199"/>
      <c r="R28" s="200"/>
      <c r="S28" s="19"/>
      <c r="T28" s="198"/>
      <c r="U28" s="199"/>
      <c r="V28" s="200"/>
      <c r="W28" s="19"/>
      <c r="X28" s="198"/>
      <c r="Y28" s="199"/>
      <c r="Z28" s="200"/>
    </row>
    <row r="29" spans="1:26" ht="15" customHeight="1">
      <c r="A29" s="71"/>
      <c r="B29" s="72"/>
      <c r="C29" s="72"/>
      <c r="D29" s="72"/>
      <c r="E29" s="72"/>
      <c r="F29" s="73"/>
      <c r="G29" s="3"/>
      <c r="H29" s="201"/>
      <c r="I29" s="202"/>
      <c r="J29" s="203"/>
      <c r="K29" s="2"/>
      <c r="L29" s="201"/>
      <c r="M29" s="202"/>
      <c r="N29" s="203"/>
      <c r="O29" s="2"/>
      <c r="P29" s="201"/>
      <c r="Q29" s="202"/>
      <c r="R29" s="203"/>
      <c r="S29" s="2"/>
      <c r="T29" s="201"/>
      <c r="U29" s="202"/>
      <c r="V29" s="203"/>
      <c r="W29" s="2"/>
      <c r="X29" s="201"/>
      <c r="Y29" s="202"/>
      <c r="Z29" s="203"/>
    </row>
    <row r="30" spans="1:26" ht="15" customHeight="1" thickBot="1">
      <c r="A30" s="74"/>
      <c r="B30" s="75"/>
      <c r="C30" s="75"/>
      <c r="D30" s="75"/>
      <c r="E30" s="75"/>
      <c r="F30" s="76"/>
      <c r="G30" s="3"/>
      <c r="H30" s="205"/>
      <c r="I30" s="206"/>
      <c r="J30" s="207"/>
      <c r="K30" s="2"/>
      <c r="L30" s="205"/>
      <c r="M30" s="206"/>
      <c r="N30" s="207"/>
      <c r="O30" s="2"/>
      <c r="P30" s="205"/>
      <c r="Q30" s="206"/>
      <c r="R30" s="207"/>
      <c r="S30" s="2"/>
      <c r="T30" s="205"/>
      <c r="U30" s="206"/>
      <c r="V30" s="207"/>
      <c r="W30" s="2"/>
      <c r="X30" s="205"/>
      <c r="Y30" s="206"/>
      <c r="Z30" s="207"/>
    </row>
    <row r="31" spans="1:26" ht="15" customHeight="1" thickBot="1" thickTop="1">
      <c r="A31" s="3"/>
      <c r="B31" s="3"/>
      <c r="C31" s="3"/>
      <c r="D31" s="3"/>
      <c r="E31" s="3"/>
      <c r="F31" s="3"/>
      <c r="G31" s="3"/>
      <c r="H31" s="216"/>
      <c r="I31" s="216"/>
      <c r="J31" s="208"/>
      <c r="K31" s="6"/>
      <c r="L31" s="216"/>
      <c r="M31" s="216"/>
      <c r="N31" s="208"/>
      <c r="O31" s="6"/>
      <c r="P31" s="216"/>
      <c r="Q31" s="216"/>
      <c r="R31" s="208"/>
      <c r="S31" s="6"/>
      <c r="T31" s="216"/>
      <c r="U31" s="216"/>
      <c r="V31" s="208"/>
      <c r="W31" s="6"/>
      <c r="X31" s="216"/>
      <c r="Y31" s="216"/>
      <c r="Z31" s="208"/>
    </row>
    <row r="32" spans="1:26" ht="15" customHeight="1" thickTop="1">
      <c r="A32" s="65" t="s">
        <v>10</v>
      </c>
      <c r="B32" s="66"/>
      <c r="C32" s="66"/>
      <c r="D32" s="66"/>
      <c r="E32" s="66"/>
      <c r="F32" s="67"/>
      <c r="G32" s="3"/>
      <c r="H32" s="194">
        <f>'T7.2'!H32*'TS7.2'!H$37/0.5</f>
        <v>100000</v>
      </c>
      <c r="I32" s="195"/>
      <c r="J32" s="196"/>
      <c r="K32" s="19"/>
      <c r="L32" s="194">
        <f>'T7.2'!L32*'TS7.2'!L$37/0.5</f>
        <v>40000</v>
      </c>
      <c r="M32" s="195"/>
      <c r="N32" s="196"/>
      <c r="O32" s="19"/>
      <c r="P32" s="194">
        <f>'T7.2'!P32*'TS7.2'!P$37/0.5</f>
        <v>20000</v>
      </c>
      <c r="Q32" s="195"/>
      <c r="R32" s="196"/>
      <c r="S32" s="19"/>
      <c r="T32" s="194">
        <f>'T7.2'!T32*'TS7.2'!T$37/0.5</f>
        <v>20000</v>
      </c>
      <c r="U32" s="195"/>
      <c r="V32" s="196"/>
      <c r="W32" s="19"/>
      <c r="X32" s="194">
        <f>'T7.2'!X32*'TS7.2'!X$37/0.5</f>
        <v>20000</v>
      </c>
      <c r="Y32" s="195"/>
      <c r="Z32" s="196"/>
    </row>
    <row r="33" spans="1:26" ht="15" customHeight="1">
      <c r="A33" s="68"/>
      <c r="B33" s="69"/>
      <c r="C33" s="69"/>
      <c r="D33" s="69"/>
      <c r="E33" s="69"/>
      <c r="F33" s="70"/>
      <c r="G33" s="3"/>
      <c r="H33" s="198"/>
      <c r="I33" s="199"/>
      <c r="J33" s="200"/>
      <c r="K33" s="19"/>
      <c r="L33" s="198"/>
      <c r="M33" s="199"/>
      <c r="N33" s="200"/>
      <c r="O33" s="19"/>
      <c r="P33" s="198"/>
      <c r="Q33" s="199"/>
      <c r="R33" s="200"/>
      <c r="S33" s="19"/>
      <c r="T33" s="198"/>
      <c r="U33" s="199"/>
      <c r="V33" s="200"/>
      <c r="W33" s="19"/>
      <c r="X33" s="198"/>
      <c r="Y33" s="199"/>
      <c r="Z33" s="200"/>
    </row>
    <row r="34" spans="1:26" ht="15" customHeight="1">
      <c r="A34" s="71"/>
      <c r="B34" s="72"/>
      <c r="C34" s="72"/>
      <c r="D34" s="72"/>
      <c r="E34" s="72"/>
      <c r="F34" s="73"/>
      <c r="G34" s="3"/>
      <c r="H34" s="201"/>
      <c r="I34" s="202"/>
      <c r="J34" s="203"/>
      <c r="K34" s="2"/>
      <c r="L34" s="201"/>
      <c r="M34" s="202"/>
      <c r="N34" s="203"/>
      <c r="O34" s="2"/>
      <c r="P34" s="201"/>
      <c r="Q34" s="202"/>
      <c r="R34" s="203"/>
      <c r="S34" s="2"/>
      <c r="T34" s="201"/>
      <c r="U34" s="202"/>
      <c r="V34" s="203"/>
      <c r="W34" s="2"/>
      <c r="X34" s="201"/>
      <c r="Y34" s="202"/>
      <c r="Z34" s="203"/>
    </row>
    <row r="35" spans="1:26" ht="15" customHeight="1" thickBot="1">
      <c r="A35" s="74"/>
      <c r="B35" s="75"/>
      <c r="C35" s="75"/>
      <c r="D35" s="75"/>
      <c r="E35" s="75"/>
      <c r="F35" s="76"/>
      <c r="G35" s="3"/>
      <c r="H35" s="205"/>
      <c r="I35" s="206"/>
      <c r="J35" s="207"/>
      <c r="K35" s="2"/>
      <c r="L35" s="205"/>
      <c r="M35" s="206"/>
      <c r="N35" s="207"/>
      <c r="O35" s="2"/>
      <c r="P35" s="205"/>
      <c r="Q35" s="206"/>
      <c r="R35" s="207"/>
      <c r="S35" s="2"/>
      <c r="T35" s="205"/>
      <c r="U35" s="206"/>
      <c r="V35" s="207"/>
      <c r="W35" s="2"/>
      <c r="X35" s="205"/>
      <c r="Y35" s="206"/>
      <c r="Z35" s="207"/>
    </row>
    <row r="36" spans="1:26" ht="15" customHeight="1" thickBot="1" thickTop="1">
      <c r="A36" s="3"/>
      <c r="B36" s="3"/>
      <c r="C36" s="3"/>
      <c r="D36" s="3"/>
      <c r="E36" s="3"/>
      <c r="F36" s="3"/>
      <c r="G36" s="3"/>
      <c r="H36" s="217"/>
      <c r="I36" s="217"/>
      <c r="J36" s="217"/>
      <c r="K36" s="21"/>
      <c r="L36" s="217"/>
      <c r="M36" s="217"/>
      <c r="N36" s="217"/>
      <c r="O36" s="21"/>
      <c r="P36" s="217"/>
      <c r="Q36" s="217"/>
      <c r="R36" s="217"/>
      <c r="S36" s="21"/>
      <c r="T36" s="217"/>
      <c r="U36" s="217"/>
      <c r="V36" s="217"/>
      <c r="W36" s="21"/>
      <c r="X36" s="217"/>
      <c r="Y36" s="217"/>
      <c r="Z36" s="217"/>
    </row>
    <row r="37" spans="1:26" ht="15" customHeight="1">
      <c r="A37" s="158" t="s">
        <v>52</v>
      </c>
      <c r="B37" s="158"/>
      <c r="C37" s="158"/>
      <c r="D37" s="158"/>
      <c r="E37" s="158"/>
      <c r="F37" s="158"/>
      <c r="G37" s="22"/>
      <c r="H37" s="226">
        <v>200000</v>
      </c>
      <c r="I37" s="226"/>
      <c r="J37" s="226"/>
      <c r="K37" s="23"/>
      <c r="L37" s="226">
        <v>200000</v>
      </c>
      <c r="M37" s="226"/>
      <c r="N37" s="226"/>
      <c r="O37" s="23"/>
      <c r="P37" s="226">
        <v>200000</v>
      </c>
      <c r="Q37" s="226"/>
      <c r="R37" s="226"/>
      <c r="S37" s="23"/>
      <c r="T37" s="226">
        <v>200000</v>
      </c>
      <c r="U37" s="226"/>
      <c r="V37" s="226"/>
      <c r="W37" s="23"/>
      <c r="X37" s="226">
        <v>200000</v>
      </c>
      <c r="Y37" s="226"/>
      <c r="Z37" s="226"/>
    </row>
    <row r="38" spans="1:26" ht="15" customHeight="1">
      <c r="A38" s="159"/>
      <c r="B38" s="159"/>
      <c r="C38" s="159"/>
      <c r="D38" s="159"/>
      <c r="E38" s="159"/>
      <c r="F38" s="159"/>
      <c r="G38" s="22"/>
      <c r="H38" s="227"/>
      <c r="I38" s="227"/>
      <c r="J38" s="227"/>
      <c r="K38" s="23"/>
      <c r="L38" s="227"/>
      <c r="M38" s="227"/>
      <c r="N38" s="227"/>
      <c r="O38" s="23"/>
      <c r="P38" s="227"/>
      <c r="Q38" s="227"/>
      <c r="R38" s="227"/>
      <c r="S38" s="23"/>
      <c r="T38" s="227"/>
      <c r="U38" s="227"/>
      <c r="V38" s="227"/>
      <c r="W38" s="23"/>
      <c r="X38" s="227"/>
      <c r="Y38" s="227"/>
      <c r="Z38" s="227"/>
    </row>
    <row r="39" spans="1:26" ht="15" customHeight="1" thickBot="1">
      <c r="A39" s="160"/>
      <c r="B39" s="160"/>
      <c r="C39" s="160"/>
      <c r="D39" s="160"/>
      <c r="E39" s="160"/>
      <c r="F39" s="160"/>
      <c r="G39" s="22"/>
      <c r="H39" s="228"/>
      <c r="I39" s="228"/>
      <c r="J39" s="228"/>
      <c r="K39" s="25"/>
      <c r="L39" s="228"/>
      <c r="M39" s="228"/>
      <c r="N39" s="228"/>
      <c r="O39" s="25"/>
      <c r="P39" s="228"/>
      <c r="Q39" s="228"/>
      <c r="R39" s="228"/>
      <c r="S39" s="25"/>
      <c r="T39" s="228"/>
      <c r="U39" s="228"/>
      <c r="V39" s="228"/>
      <c r="W39" s="25"/>
      <c r="X39" s="228"/>
      <c r="Y39" s="228"/>
      <c r="Z39" s="228"/>
    </row>
    <row r="40" spans="1:26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3"/>
    </row>
    <row r="41" spans="1:26" ht="15" customHeight="1">
      <c r="A41" s="146" t="s">
        <v>51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</row>
    <row r="42" spans="1:26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1"/>
    </row>
    <row r="43" spans="1:26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</row>
    <row r="44" spans="8:25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8:25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8:25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8:25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8:25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8:25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8:25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8:25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8:25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8:25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8:25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8:25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8:25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8:25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8:25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8:25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0:25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0:25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0:25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0:25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0:25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0:25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0:25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0:25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0:25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0:25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0:25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0:25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0:25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0:25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0:25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0:25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0:25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0:25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0:25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0:25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0:25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0:25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0:25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0:25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0:25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0:25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0:25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0:25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0:25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0:25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0:25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0:25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0:25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0:25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0:25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0:25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0:25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0:25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0:25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0:25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0:25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0:25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0:25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0:25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0:25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0:25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0:25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0:25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0:25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0:25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0:25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0:25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0:25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0:25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0:25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0:25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0:25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0:25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0:25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0:25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0:25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0:25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0:25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0:25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0:25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0:25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0:25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0:25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0:25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0:25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0:25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0:25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0:25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0:25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0:25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0:25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0:25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0:25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0:25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0:25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0:25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0:25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0:25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0:25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0:25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0:25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0:25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0:25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0:25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0:25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0:25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0:25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0:25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0:25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0:25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0:25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0:25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0:25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0:25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0:25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0:25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0:25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0:25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0:25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0:25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0:25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0:25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0:25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0:25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0:25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</sheetData>
  <sheetProtection/>
  <mergeCells count="44">
    <mergeCell ref="A41:Z43"/>
    <mergeCell ref="A37:F39"/>
    <mergeCell ref="H37:J39"/>
    <mergeCell ref="L37:N39"/>
    <mergeCell ref="P37:R39"/>
    <mergeCell ref="T37:V39"/>
    <mergeCell ref="X37:Z39"/>
    <mergeCell ref="A32:F35"/>
    <mergeCell ref="H32:J35"/>
    <mergeCell ref="L32:N35"/>
    <mergeCell ref="P32:R35"/>
    <mergeCell ref="T32:V35"/>
    <mergeCell ref="X32:Z35"/>
    <mergeCell ref="A27:F30"/>
    <mergeCell ref="H27:J30"/>
    <mergeCell ref="L27:N30"/>
    <mergeCell ref="P27:R30"/>
    <mergeCell ref="T27:V30"/>
    <mergeCell ref="X27:Z30"/>
    <mergeCell ref="A23:F25"/>
    <mergeCell ref="H23:J25"/>
    <mergeCell ref="L23:N25"/>
    <mergeCell ref="P23:R25"/>
    <mergeCell ref="T23:V25"/>
    <mergeCell ref="X23:Z25"/>
    <mergeCell ref="A19:F21"/>
    <mergeCell ref="H19:J21"/>
    <mergeCell ref="L19:N21"/>
    <mergeCell ref="P19:R21"/>
    <mergeCell ref="T19:V21"/>
    <mergeCell ref="X19:Z21"/>
    <mergeCell ref="A14:F17"/>
    <mergeCell ref="H14:J17"/>
    <mergeCell ref="L14:N17"/>
    <mergeCell ref="P14:R17"/>
    <mergeCell ref="T14:V17"/>
    <mergeCell ref="X14:Z17"/>
    <mergeCell ref="A2:Z4"/>
    <mergeCell ref="H7:J12"/>
    <mergeCell ref="L7:N12"/>
    <mergeCell ref="P7:R12"/>
    <mergeCell ref="T7:V12"/>
    <mergeCell ref="X7:Z12"/>
    <mergeCell ref="A9:F12"/>
  </mergeCells>
  <printOptions horizontalCentered="1" verticalCentered="1"/>
  <pageMargins left="0.5905511811023623" right="0.62992125984251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69"/>
  <sheetViews>
    <sheetView zoomScalePageLayoutView="0" workbookViewId="0" topLeftCell="A31">
      <selection activeCell="A2" sqref="A2:V43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56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38</v>
      </c>
      <c r="Q7" s="133"/>
      <c r="R7" s="134"/>
      <c r="S7" s="5"/>
      <c r="T7" s="132" t="s">
        <v>14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58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8</v>
      </c>
      <c r="B14" s="66"/>
      <c r="C14" s="66"/>
      <c r="D14" s="66"/>
      <c r="E14" s="66"/>
      <c r="F14" s="67"/>
      <c r="G14" s="3"/>
      <c r="H14" s="194">
        <f>'T7.3'!H14*'TS7.3'!H$37/0.1</f>
        <v>75000</v>
      </c>
      <c r="I14" s="195"/>
      <c r="J14" s="196"/>
      <c r="K14" s="7"/>
      <c r="L14" s="194">
        <f>'T7.3'!L14*'TS7.3'!L$37/0.1</f>
        <v>105000</v>
      </c>
      <c r="M14" s="195"/>
      <c r="N14" s="196"/>
      <c r="O14" s="7"/>
      <c r="P14" s="194">
        <f>'T7.3'!P14*'TS7.3'!P$37/0.1</f>
        <v>150000</v>
      </c>
      <c r="Q14" s="195"/>
      <c r="R14" s="196"/>
      <c r="S14" s="8"/>
      <c r="T14" s="194">
        <f>'T7.3'!T14*'TS7.3'!T$37/0.1</f>
        <v>180000</v>
      </c>
      <c r="U14" s="195"/>
      <c r="V14" s="196"/>
    </row>
    <row r="15" spans="1:22" ht="15" customHeight="1">
      <c r="A15" s="68"/>
      <c r="B15" s="69"/>
      <c r="C15" s="69"/>
      <c r="D15" s="69"/>
      <c r="E15" s="69"/>
      <c r="F15" s="70"/>
      <c r="G15" s="3"/>
      <c r="H15" s="198"/>
      <c r="I15" s="199"/>
      <c r="J15" s="200"/>
      <c r="K15" s="7"/>
      <c r="L15" s="198"/>
      <c r="M15" s="199"/>
      <c r="N15" s="200"/>
      <c r="O15" s="7"/>
      <c r="P15" s="198"/>
      <c r="Q15" s="199"/>
      <c r="R15" s="200"/>
      <c r="S15" s="8"/>
      <c r="T15" s="198"/>
      <c r="U15" s="199"/>
      <c r="V15" s="200"/>
    </row>
    <row r="16" spans="1:22" ht="15" customHeight="1">
      <c r="A16" s="71"/>
      <c r="B16" s="72"/>
      <c r="C16" s="72"/>
      <c r="D16" s="72"/>
      <c r="E16" s="72"/>
      <c r="F16" s="73"/>
      <c r="G16" s="3"/>
      <c r="H16" s="201"/>
      <c r="I16" s="202"/>
      <c r="J16" s="203"/>
      <c r="K16" s="9"/>
      <c r="L16" s="201"/>
      <c r="M16" s="202"/>
      <c r="N16" s="203"/>
      <c r="O16" s="29"/>
      <c r="P16" s="201"/>
      <c r="Q16" s="202"/>
      <c r="R16" s="203"/>
      <c r="S16" s="8"/>
      <c r="T16" s="201"/>
      <c r="U16" s="202"/>
      <c r="V16" s="203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205"/>
      <c r="I17" s="206"/>
      <c r="J17" s="207"/>
      <c r="K17" s="9"/>
      <c r="L17" s="205"/>
      <c r="M17" s="206"/>
      <c r="N17" s="207"/>
      <c r="O17" s="29"/>
      <c r="P17" s="205"/>
      <c r="Q17" s="206"/>
      <c r="R17" s="207"/>
      <c r="S17" s="8"/>
      <c r="T17" s="205"/>
      <c r="U17" s="206"/>
      <c r="V17" s="207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209">
        <f>'T7.3'!H19*'TS7.3'!H$37/0.01</f>
        <v>210000</v>
      </c>
      <c r="I19" s="209"/>
      <c r="J19" s="209"/>
      <c r="K19" s="12"/>
      <c r="L19" s="209">
        <f>'T7.3'!L19*'TS7.3'!L$37/0.01</f>
        <v>300000</v>
      </c>
      <c r="M19" s="209"/>
      <c r="N19" s="209"/>
      <c r="O19" s="12"/>
      <c r="P19" s="209">
        <f>'T7.3'!P19*'TS7.3'!P$37/0.01</f>
        <v>600000</v>
      </c>
      <c r="Q19" s="209"/>
      <c r="R19" s="209"/>
      <c r="S19" s="32"/>
      <c r="T19" s="209">
        <f>'T7.3'!T19*'TS7.3'!T$37/0.01</f>
        <v>750000</v>
      </c>
      <c r="U19" s="209"/>
      <c r="V19" s="209"/>
    </row>
    <row r="20" spans="1:22" ht="15" customHeight="1">
      <c r="A20" s="63"/>
      <c r="B20" s="63"/>
      <c r="C20" s="63"/>
      <c r="D20" s="63"/>
      <c r="E20" s="63"/>
      <c r="F20" s="63"/>
      <c r="G20" s="31"/>
      <c r="H20" s="211"/>
      <c r="I20" s="211"/>
      <c r="J20" s="211"/>
      <c r="K20" s="13"/>
      <c r="L20" s="211"/>
      <c r="M20" s="211"/>
      <c r="N20" s="211"/>
      <c r="O20" s="33"/>
      <c r="P20" s="211"/>
      <c r="Q20" s="211"/>
      <c r="R20" s="211"/>
      <c r="S20" s="34"/>
      <c r="T20" s="211"/>
      <c r="U20" s="211"/>
      <c r="V20" s="211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213"/>
      <c r="I21" s="213"/>
      <c r="J21" s="213"/>
      <c r="K21" s="13"/>
      <c r="L21" s="213"/>
      <c r="M21" s="213"/>
      <c r="N21" s="213"/>
      <c r="O21" s="33"/>
      <c r="P21" s="213"/>
      <c r="Q21" s="213"/>
      <c r="R21" s="213"/>
      <c r="S21" s="34"/>
      <c r="T21" s="213"/>
      <c r="U21" s="213"/>
      <c r="V21" s="213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209">
        <f>'T7.3'!H23*'TS7.3'!H$37/0.09</f>
        <v>60000</v>
      </c>
      <c r="I23" s="209"/>
      <c r="J23" s="209"/>
      <c r="K23" s="17"/>
      <c r="L23" s="209">
        <f>'T7.3'!L23*'TS7.3'!L$37/0.09</f>
        <v>83333.33333333334</v>
      </c>
      <c r="M23" s="209"/>
      <c r="N23" s="209"/>
      <c r="O23" s="17"/>
      <c r="P23" s="209">
        <f>'T7.3'!P23*'TS7.3'!P$37/0.09</f>
        <v>100000</v>
      </c>
      <c r="Q23" s="209"/>
      <c r="R23" s="209"/>
      <c r="S23" s="32"/>
      <c r="T23" s="209">
        <f>'T7.3'!T23*'TS7.3'!T$37/0.09</f>
        <v>116666.66666666667</v>
      </c>
      <c r="U23" s="209"/>
      <c r="V23" s="209"/>
    </row>
    <row r="24" spans="1:22" ht="15" customHeight="1">
      <c r="A24" s="63"/>
      <c r="B24" s="63"/>
      <c r="C24" s="63"/>
      <c r="D24" s="63"/>
      <c r="E24" s="63"/>
      <c r="F24" s="63"/>
      <c r="G24" s="31"/>
      <c r="H24" s="211"/>
      <c r="I24" s="211"/>
      <c r="J24" s="211"/>
      <c r="K24" s="18"/>
      <c r="L24" s="211"/>
      <c r="M24" s="211"/>
      <c r="N24" s="211"/>
      <c r="O24" s="18"/>
      <c r="P24" s="211"/>
      <c r="Q24" s="211"/>
      <c r="R24" s="211"/>
      <c r="S24" s="34"/>
      <c r="T24" s="211"/>
      <c r="U24" s="211"/>
      <c r="V24" s="211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213"/>
      <c r="I25" s="213"/>
      <c r="J25" s="213"/>
      <c r="K25" s="18"/>
      <c r="L25" s="213"/>
      <c r="M25" s="213"/>
      <c r="N25" s="213"/>
      <c r="O25" s="18"/>
      <c r="P25" s="213"/>
      <c r="Q25" s="213"/>
      <c r="R25" s="213"/>
      <c r="S25" s="34"/>
      <c r="T25" s="213"/>
      <c r="U25" s="213"/>
      <c r="V25" s="213"/>
    </row>
    <row r="26" spans="1:22" ht="15" customHeight="1" thickBot="1">
      <c r="A26" s="3"/>
      <c r="B26" s="3"/>
      <c r="C26" s="3"/>
      <c r="D26" s="3"/>
      <c r="E26" s="3"/>
      <c r="F26" s="3"/>
      <c r="G26" s="20"/>
      <c r="H26" s="216"/>
      <c r="I26" s="216"/>
      <c r="J26" s="208"/>
      <c r="K26" s="6"/>
      <c r="L26" s="216"/>
      <c r="M26" s="216"/>
      <c r="N26" s="208"/>
      <c r="O26" s="20"/>
      <c r="P26" s="216"/>
      <c r="Q26" s="216"/>
      <c r="R26" s="208"/>
      <c r="S26" s="6"/>
      <c r="T26" s="216"/>
      <c r="U26" s="216"/>
      <c r="V26" s="208"/>
    </row>
    <row r="27" spans="1:22" ht="15" customHeight="1" thickTop="1">
      <c r="A27" s="65" t="s">
        <v>9</v>
      </c>
      <c r="B27" s="66"/>
      <c r="C27" s="66"/>
      <c r="D27" s="66"/>
      <c r="E27" s="66"/>
      <c r="F27" s="67"/>
      <c r="G27" s="20"/>
      <c r="H27" s="194">
        <f>'T7.3'!H27*'TS7.3'!H$37/0.4</f>
        <v>33750</v>
      </c>
      <c r="I27" s="195"/>
      <c r="J27" s="196"/>
      <c r="K27" s="19"/>
      <c r="L27" s="194">
        <f>'T7.3'!L27*'TS7.3'!L$37/0.4</f>
        <v>30000</v>
      </c>
      <c r="M27" s="195"/>
      <c r="N27" s="196"/>
      <c r="O27" s="19"/>
      <c r="P27" s="194">
        <f>'T7.3'!P27*'TS7.3'!P$37/0.4</f>
        <v>22500</v>
      </c>
      <c r="Q27" s="195"/>
      <c r="R27" s="196"/>
      <c r="S27" s="8"/>
      <c r="T27" s="194">
        <f>'T7.3'!T27*'TS7.3'!T$37/0.4</f>
        <v>18750</v>
      </c>
      <c r="U27" s="195"/>
      <c r="V27" s="196"/>
    </row>
    <row r="28" spans="1:22" ht="15" customHeight="1">
      <c r="A28" s="68"/>
      <c r="B28" s="69"/>
      <c r="C28" s="69"/>
      <c r="D28" s="69"/>
      <c r="E28" s="69"/>
      <c r="F28" s="70"/>
      <c r="G28" s="20"/>
      <c r="H28" s="198"/>
      <c r="I28" s="199"/>
      <c r="J28" s="200"/>
      <c r="K28" s="19"/>
      <c r="L28" s="198"/>
      <c r="M28" s="199"/>
      <c r="N28" s="200"/>
      <c r="O28" s="19"/>
      <c r="P28" s="198"/>
      <c r="Q28" s="199"/>
      <c r="R28" s="200"/>
      <c r="S28" s="8"/>
      <c r="T28" s="198"/>
      <c r="U28" s="199"/>
      <c r="V28" s="200"/>
    </row>
    <row r="29" spans="1:22" ht="15" customHeight="1">
      <c r="A29" s="71"/>
      <c r="B29" s="72"/>
      <c r="C29" s="72"/>
      <c r="D29" s="72"/>
      <c r="E29" s="72"/>
      <c r="F29" s="73"/>
      <c r="G29" s="20"/>
      <c r="H29" s="201"/>
      <c r="I29" s="202"/>
      <c r="J29" s="203"/>
      <c r="K29" s="2"/>
      <c r="L29" s="201"/>
      <c r="M29" s="202"/>
      <c r="N29" s="203"/>
      <c r="O29" s="36"/>
      <c r="P29" s="201"/>
      <c r="Q29" s="202"/>
      <c r="R29" s="203"/>
      <c r="S29" s="8"/>
      <c r="T29" s="201"/>
      <c r="U29" s="202"/>
      <c r="V29" s="203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205"/>
      <c r="I30" s="206"/>
      <c r="J30" s="207"/>
      <c r="K30" s="2"/>
      <c r="L30" s="205"/>
      <c r="M30" s="206"/>
      <c r="N30" s="207"/>
      <c r="O30" s="36"/>
      <c r="P30" s="205"/>
      <c r="Q30" s="206"/>
      <c r="R30" s="207"/>
      <c r="S30" s="8"/>
      <c r="T30" s="205"/>
      <c r="U30" s="206"/>
      <c r="V30" s="207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216"/>
      <c r="I31" s="216"/>
      <c r="J31" s="208"/>
      <c r="K31" s="6"/>
      <c r="L31" s="216"/>
      <c r="M31" s="216"/>
      <c r="N31" s="208"/>
      <c r="O31" s="20"/>
      <c r="P31" s="216"/>
      <c r="Q31" s="216"/>
      <c r="R31" s="208"/>
      <c r="S31" s="6"/>
      <c r="T31" s="216"/>
      <c r="U31" s="216"/>
      <c r="V31" s="208"/>
    </row>
    <row r="32" spans="1:22" ht="15" customHeight="1" thickTop="1">
      <c r="A32" s="65" t="s">
        <v>10</v>
      </c>
      <c r="B32" s="66"/>
      <c r="C32" s="66"/>
      <c r="D32" s="66"/>
      <c r="E32" s="66"/>
      <c r="F32" s="67"/>
      <c r="G32" s="20"/>
      <c r="H32" s="194">
        <f>'T7.3'!H32*'TS7.3'!H$37/0.5</f>
        <v>18000</v>
      </c>
      <c r="I32" s="195"/>
      <c r="J32" s="196"/>
      <c r="K32" s="19"/>
      <c r="L32" s="194">
        <f>'T7.3'!L32*'TS7.3'!L$37/0.5</f>
        <v>15000</v>
      </c>
      <c r="M32" s="195"/>
      <c r="N32" s="196"/>
      <c r="O32" s="19"/>
      <c r="P32" s="194">
        <f>'T7.3'!P32*'TS7.3'!P$37/0.5</f>
        <v>12000</v>
      </c>
      <c r="Q32" s="195"/>
      <c r="R32" s="196"/>
      <c r="S32" s="8"/>
      <c r="T32" s="194">
        <f>'T7.3'!T32*'TS7.3'!T$37/0.5</f>
        <v>9000</v>
      </c>
      <c r="U32" s="195"/>
      <c r="V32" s="196"/>
    </row>
    <row r="33" spans="1:25" ht="15" customHeight="1">
      <c r="A33" s="68"/>
      <c r="B33" s="69"/>
      <c r="C33" s="69"/>
      <c r="D33" s="69"/>
      <c r="E33" s="69"/>
      <c r="F33" s="70"/>
      <c r="G33" s="20"/>
      <c r="H33" s="198"/>
      <c r="I33" s="199"/>
      <c r="J33" s="200"/>
      <c r="K33" s="19"/>
      <c r="L33" s="198"/>
      <c r="M33" s="199"/>
      <c r="N33" s="200"/>
      <c r="O33" s="19"/>
      <c r="P33" s="198"/>
      <c r="Q33" s="199"/>
      <c r="R33" s="200"/>
      <c r="S33" s="8"/>
      <c r="T33" s="198"/>
      <c r="U33" s="199"/>
      <c r="V33" s="200"/>
      <c r="X33" s="223"/>
      <c r="Y33" s="223"/>
    </row>
    <row r="34" spans="1:22" ht="15" customHeight="1">
      <c r="A34" s="71"/>
      <c r="B34" s="72"/>
      <c r="C34" s="72"/>
      <c r="D34" s="72"/>
      <c r="E34" s="72"/>
      <c r="F34" s="73"/>
      <c r="G34" s="20"/>
      <c r="H34" s="201"/>
      <c r="I34" s="202"/>
      <c r="J34" s="203"/>
      <c r="K34" s="2"/>
      <c r="L34" s="201"/>
      <c r="M34" s="202"/>
      <c r="N34" s="203"/>
      <c r="O34" s="2"/>
      <c r="P34" s="201"/>
      <c r="Q34" s="202"/>
      <c r="R34" s="203"/>
      <c r="S34" s="8"/>
      <c r="T34" s="201"/>
      <c r="U34" s="202"/>
      <c r="V34" s="203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205"/>
      <c r="I35" s="206"/>
      <c r="J35" s="207"/>
      <c r="K35" s="2"/>
      <c r="L35" s="205"/>
      <c r="M35" s="206"/>
      <c r="N35" s="207"/>
      <c r="O35" s="2"/>
      <c r="P35" s="205"/>
      <c r="Q35" s="206"/>
      <c r="R35" s="207"/>
      <c r="S35" s="8"/>
      <c r="T35" s="205"/>
      <c r="U35" s="206"/>
      <c r="V35" s="207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17"/>
      <c r="I36" s="217"/>
      <c r="J36" s="217"/>
      <c r="K36" s="21"/>
      <c r="L36" s="217"/>
      <c r="M36" s="217"/>
      <c r="N36" s="217"/>
      <c r="O36" s="21"/>
      <c r="P36" s="217"/>
      <c r="Q36" s="217"/>
      <c r="R36" s="217"/>
      <c r="S36" s="21"/>
      <c r="T36" s="217"/>
      <c r="U36" s="217"/>
      <c r="V36" s="217"/>
    </row>
    <row r="37" spans="1:22" ht="15" customHeight="1">
      <c r="A37" s="155" t="s">
        <v>59</v>
      </c>
      <c r="B37" s="155"/>
      <c r="C37" s="155"/>
      <c r="D37" s="155"/>
      <c r="E37" s="155"/>
      <c r="F37" s="155"/>
      <c r="G37" s="22"/>
      <c r="H37" s="226">
        <v>30000</v>
      </c>
      <c r="I37" s="226"/>
      <c r="J37" s="226"/>
      <c r="K37" s="23"/>
      <c r="L37" s="226">
        <v>30000</v>
      </c>
      <c r="M37" s="226"/>
      <c r="N37" s="226"/>
      <c r="O37" s="23"/>
      <c r="P37" s="226">
        <v>30000</v>
      </c>
      <c r="Q37" s="226"/>
      <c r="R37" s="226"/>
      <c r="S37" s="24"/>
      <c r="T37" s="226">
        <v>30000</v>
      </c>
      <c r="U37" s="226"/>
      <c r="V37" s="226"/>
    </row>
    <row r="38" spans="1:22" ht="15" customHeight="1">
      <c r="A38" s="156"/>
      <c r="B38" s="156"/>
      <c r="C38" s="156"/>
      <c r="D38" s="156"/>
      <c r="E38" s="156"/>
      <c r="F38" s="156"/>
      <c r="G38" s="22"/>
      <c r="H38" s="227"/>
      <c r="I38" s="227"/>
      <c r="J38" s="227"/>
      <c r="K38" s="23"/>
      <c r="L38" s="227"/>
      <c r="M38" s="227"/>
      <c r="N38" s="227"/>
      <c r="O38" s="23"/>
      <c r="P38" s="227"/>
      <c r="Q38" s="227"/>
      <c r="R38" s="227"/>
      <c r="S38" s="24"/>
      <c r="T38" s="227"/>
      <c r="U38" s="227"/>
      <c r="V38" s="227"/>
    </row>
    <row r="39" spans="1:22" ht="15" customHeight="1" thickBot="1">
      <c r="A39" s="157"/>
      <c r="B39" s="157"/>
      <c r="C39" s="157"/>
      <c r="D39" s="157"/>
      <c r="E39" s="157"/>
      <c r="F39" s="157"/>
      <c r="G39" s="22"/>
      <c r="H39" s="228"/>
      <c r="I39" s="228"/>
      <c r="J39" s="228"/>
      <c r="K39" s="25"/>
      <c r="L39" s="228"/>
      <c r="M39" s="228"/>
      <c r="N39" s="228"/>
      <c r="O39" s="25"/>
      <c r="P39" s="228"/>
      <c r="Q39" s="228"/>
      <c r="R39" s="228"/>
      <c r="S39" s="24"/>
      <c r="T39" s="228"/>
      <c r="U39" s="228"/>
      <c r="V39" s="228"/>
    </row>
    <row r="40" spans="1:22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"/>
    </row>
    <row r="41" spans="1:22" ht="15" customHeight="1">
      <c r="A41" s="146" t="s">
        <v>60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</row>
    <row r="42" spans="1:22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</row>
    <row r="43" spans="1:22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4"/>
    </row>
    <row r="44" spans="8:21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8:21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0:21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0:21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0:21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0:21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0:21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</sheetData>
  <sheetProtection/>
  <mergeCells count="37">
    <mergeCell ref="A41:V43"/>
    <mergeCell ref="A32:F35"/>
    <mergeCell ref="H32:J35"/>
    <mergeCell ref="L32:N35"/>
    <mergeCell ref="P32:R35"/>
    <mergeCell ref="T32:V35"/>
    <mergeCell ref="A37:F39"/>
    <mergeCell ref="H37:J39"/>
    <mergeCell ref="L37:N39"/>
    <mergeCell ref="P37:R39"/>
    <mergeCell ref="T37:V39"/>
    <mergeCell ref="A23:F25"/>
    <mergeCell ref="H23:J25"/>
    <mergeCell ref="L23:N25"/>
    <mergeCell ref="P23:R25"/>
    <mergeCell ref="T23:V25"/>
    <mergeCell ref="A27:F30"/>
    <mergeCell ref="H27:J30"/>
    <mergeCell ref="L27:N30"/>
    <mergeCell ref="P27:R30"/>
    <mergeCell ref="T27:V30"/>
    <mergeCell ref="A14:F17"/>
    <mergeCell ref="H14:J17"/>
    <mergeCell ref="L14:N17"/>
    <mergeCell ref="P14:R17"/>
    <mergeCell ref="T14:V17"/>
    <mergeCell ref="A19:F21"/>
    <mergeCell ref="H19:J21"/>
    <mergeCell ref="L19:N21"/>
    <mergeCell ref="P19:R21"/>
    <mergeCell ref="T19:V21"/>
    <mergeCell ref="A2:V4"/>
    <mergeCell ref="H7:J12"/>
    <mergeCell ref="L7:N12"/>
    <mergeCell ref="P7:R12"/>
    <mergeCell ref="T7:V12"/>
    <mergeCell ref="A9:F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79"/>
  <sheetViews>
    <sheetView zoomScalePageLayoutView="0" workbookViewId="0" topLeftCell="A38">
      <selection activeCell="A2" sqref="A2:V53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48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27</v>
      </c>
      <c r="Q7" s="133"/>
      <c r="R7" s="134"/>
      <c r="S7" s="5"/>
      <c r="T7" s="132" t="s">
        <v>28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15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29</v>
      </c>
      <c r="B14" s="66"/>
      <c r="C14" s="66"/>
      <c r="D14" s="66"/>
      <c r="E14" s="66"/>
      <c r="F14" s="67"/>
      <c r="G14" s="3"/>
      <c r="H14" s="114">
        <v>0.2</v>
      </c>
      <c r="I14" s="115"/>
      <c r="J14" s="116"/>
      <c r="K14" s="7"/>
      <c r="L14" s="114">
        <v>0.25</v>
      </c>
      <c r="M14" s="115"/>
      <c r="N14" s="116"/>
      <c r="O14" s="7"/>
      <c r="P14" s="114">
        <v>0.35</v>
      </c>
      <c r="Q14" s="115"/>
      <c r="R14" s="116"/>
      <c r="S14" s="8"/>
      <c r="T14" s="114">
        <v>0.45</v>
      </c>
      <c r="U14" s="115"/>
      <c r="V14" s="116"/>
    </row>
    <row r="15" spans="1:22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8"/>
      <c r="T15" s="117"/>
      <c r="U15" s="118"/>
      <c r="V15" s="119"/>
    </row>
    <row r="16" spans="1:22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6"/>
      <c r="M16" s="127"/>
      <c r="N16" s="128"/>
      <c r="O16" s="29"/>
      <c r="P16" s="120"/>
      <c r="Q16" s="121"/>
      <c r="R16" s="122"/>
      <c r="S16" s="8"/>
      <c r="T16" s="120"/>
      <c r="U16" s="121"/>
      <c r="V16" s="122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9"/>
      <c r="M17" s="130"/>
      <c r="N17" s="131"/>
      <c r="O17" s="29"/>
      <c r="P17" s="123"/>
      <c r="Q17" s="124"/>
      <c r="R17" s="125"/>
      <c r="S17" s="8"/>
      <c r="T17" s="123"/>
      <c r="U17" s="124"/>
      <c r="V17" s="125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98">
        <v>0.05</v>
      </c>
      <c r="I19" s="98"/>
      <c r="J19" s="98"/>
      <c r="K19" s="12"/>
      <c r="L19" s="98">
        <v>0.07</v>
      </c>
      <c r="M19" s="98"/>
      <c r="N19" s="98"/>
      <c r="O19" s="12"/>
      <c r="P19" s="98">
        <v>0.12</v>
      </c>
      <c r="Q19" s="98"/>
      <c r="R19" s="98"/>
      <c r="S19" s="32"/>
      <c r="T19" s="98">
        <v>0.17</v>
      </c>
      <c r="U19" s="98"/>
      <c r="V19" s="98"/>
    </row>
    <row r="20" spans="1:22" ht="15" customHeight="1">
      <c r="A20" s="63"/>
      <c r="B20" s="63"/>
      <c r="C20" s="63"/>
      <c r="D20" s="63"/>
      <c r="E20" s="63"/>
      <c r="F20" s="63"/>
      <c r="G20" s="31"/>
      <c r="H20" s="63"/>
      <c r="I20" s="63"/>
      <c r="J20" s="63"/>
      <c r="K20" s="13"/>
      <c r="L20" s="141"/>
      <c r="M20" s="141"/>
      <c r="N20" s="141"/>
      <c r="O20" s="33"/>
      <c r="P20" s="63"/>
      <c r="Q20" s="63"/>
      <c r="R20" s="63"/>
      <c r="S20" s="34"/>
      <c r="T20" s="63"/>
      <c r="U20" s="63"/>
      <c r="V20" s="63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64"/>
      <c r="I21" s="64"/>
      <c r="J21" s="64"/>
      <c r="K21" s="13"/>
      <c r="L21" s="142"/>
      <c r="M21" s="142"/>
      <c r="N21" s="142"/>
      <c r="O21" s="33"/>
      <c r="P21" s="64"/>
      <c r="Q21" s="64"/>
      <c r="R21" s="64"/>
      <c r="S21" s="34"/>
      <c r="T21" s="64"/>
      <c r="U21" s="64"/>
      <c r="V21" s="64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89">
        <v>0.15</v>
      </c>
      <c r="I23" s="89"/>
      <c r="J23" s="89"/>
      <c r="K23" s="17"/>
      <c r="L23" s="89">
        <v>0.18</v>
      </c>
      <c r="M23" s="89"/>
      <c r="N23" s="89"/>
      <c r="O23" s="17"/>
      <c r="P23" s="89">
        <v>0.23</v>
      </c>
      <c r="Q23" s="89"/>
      <c r="R23" s="89"/>
      <c r="S23" s="32"/>
      <c r="T23" s="89">
        <v>0.28</v>
      </c>
      <c r="U23" s="89"/>
      <c r="V23" s="89"/>
    </row>
    <row r="24" spans="1:22" ht="15" customHeight="1">
      <c r="A24" s="63"/>
      <c r="B24" s="63"/>
      <c r="C24" s="63"/>
      <c r="D24" s="63"/>
      <c r="E24" s="63"/>
      <c r="F24" s="63"/>
      <c r="G24" s="31"/>
      <c r="H24" s="90"/>
      <c r="I24" s="90"/>
      <c r="J24" s="90"/>
      <c r="K24" s="18"/>
      <c r="L24" s="90"/>
      <c r="M24" s="90"/>
      <c r="N24" s="90"/>
      <c r="O24" s="18"/>
      <c r="P24" s="90"/>
      <c r="Q24" s="90"/>
      <c r="R24" s="90"/>
      <c r="S24" s="34"/>
      <c r="T24" s="90"/>
      <c r="U24" s="90"/>
      <c r="V24" s="90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91"/>
      <c r="I25" s="91"/>
      <c r="J25" s="91"/>
      <c r="K25" s="18"/>
      <c r="L25" s="91"/>
      <c r="M25" s="91"/>
      <c r="N25" s="91"/>
      <c r="O25" s="18"/>
      <c r="P25" s="91"/>
      <c r="Q25" s="91"/>
      <c r="R25" s="91"/>
      <c r="S25" s="34"/>
      <c r="T25" s="91"/>
      <c r="U25" s="91"/>
      <c r="V25" s="91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65" t="s">
        <v>30</v>
      </c>
      <c r="B27" s="66"/>
      <c r="C27" s="66"/>
      <c r="D27" s="66"/>
      <c r="E27" s="66"/>
      <c r="F27" s="67"/>
      <c r="G27" s="20"/>
      <c r="H27" s="77">
        <v>0.45</v>
      </c>
      <c r="I27" s="78"/>
      <c r="J27" s="79"/>
      <c r="K27" s="19"/>
      <c r="L27" s="77">
        <v>0.45</v>
      </c>
      <c r="M27" s="78"/>
      <c r="N27" s="79"/>
      <c r="O27" s="19"/>
      <c r="P27" s="77">
        <v>0.4</v>
      </c>
      <c r="Q27" s="78"/>
      <c r="R27" s="79"/>
      <c r="S27" s="8"/>
      <c r="T27" s="77">
        <v>0.35</v>
      </c>
      <c r="U27" s="78"/>
      <c r="V27" s="79"/>
    </row>
    <row r="28" spans="1:22" ht="15" customHeight="1">
      <c r="A28" s="68"/>
      <c r="B28" s="69"/>
      <c r="C28" s="69"/>
      <c r="D28" s="69"/>
      <c r="E28" s="69"/>
      <c r="F28" s="70"/>
      <c r="G28" s="20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8"/>
      <c r="T28" s="80"/>
      <c r="U28" s="81"/>
      <c r="V28" s="82"/>
    </row>
    <row r="29" spans="1:22" ht="15" customHeight="1">
      <c r="A29" s="71"/>
      <c r="B29" s="72"/>
      <c r="C29" s="72"/>
      <c r="D29" s="72"/>
      <c r="E29" s="72"/>
      <c r="F29" s="73"/>
      <c r="G29" s="20"/>
      <c r="H29" s="83"/>
      <c r="I29" s="84"/>
      <c r="J29" s="85"/>
      <c r="K29" s="2"/>
      <c r="L29" s="92"/>
      <c r="M29" s="93"/>
      <c r="N29" s="94"/>
      <c r="O29" s="36"/>
      <c r="P29" s="83"/>
      <c r="Q29" s="84"/>
      <c r="R29" s="85"/>
      <c r="S29" s="8"/>
      <c r="T29" s="83"/>
      <c r="U29" s="84"/>
      <c r="V29" s="85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86"/>
      <c r="I30" s="87"/>
      <c r="J30" s="88"/>
      <c r="K30" s="2"/>
      <c r="L30" s="95"/>
      <c r="M30" s="96"/>
      <c r="N30" s="97"/>
      <c r="O30" s="36"/>
      <c r="P30" s="86"/>
      <c r="Q30" s="87"/>
      <c r="R30" s="88"/>
      <c r="S30" s="8"/>
      <c r="T30" s="86"/>
      <c r="U30" s="87"/>
      <c r="V30" s="88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65" t="s">
        <v>31</v>
      </c>
      <c r="B32" s="66"/>
      <c r="C32" s="66"/>
      <c r="D32" s="66"/>
      <c r="E32" s="66"/>
      <c r="F32" s="67"/>
      <c r="G32" s="20"/>
      <c r="H32" s="77">
        <v>0.35</v>
      </c>
      <c r="I32" s="78"/>
      <c r="J32" s="79"/>
      <c r="K32" s="19"/>
      <c r="L32" s="77">
        <v>0.3</v>
      </c>
      <c r="M32" s="78"/>
      <c r="N32" s="79"/>
      <c r="O32" s="19"/>
      <c r="P32" s="77">
        <v>0.25</v>
      </c>
      <c r="Q32" s="78"/>
      <c r="R32" s="79"/>
      <c r="S32" s="8"/>
      <c r="T32" s="77">
        <v>0.2</v>
      </c>
      <c r="U32" s="78"/>
      <c r="V32" s="79"/>
    </row>
    <row r="33" spans="1:22" ht="15" customHeight="1">
      <c r="A33" s="68"/>
      <c r="B33" s="69"/>
      <c r="C33" s="69"/>
      <c r="D33" s="69"/>
      <c r="E33" s="69"/>
      <c r="F33" s="70"/>
      <c r="G33" s="20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8"/>
      <c r="T33" s="80"/>
      <c r="U33" s="81"/>
      <c r="V33" s="82"/>
    </row>
    <row r="34" spans="1:22" ht="15" customHeight="1">
      <c r="A34" s="71"/>
      <c r="B34" s="72"/>
      <c r="C34" s="72"/>
      <c r="D34" s="72"/>
      <c r="E34" s="72"/>
      <c r="F34" s="73"/>
      <c r="G34" s="20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8"/>
      <c r="T34" s="83"/>
      <c r="U34" s="84"/>
      <c r="V34" s="85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8"/>
      <c r="T35" s="86"/>
      <c r="U35" s="87"/>
      <c r="V35" s="88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155" t="s">
        <v>23</v>
      </c>
      <c r="B37" s="155"/>
      <c r="C37" s="155"/>
      <c r="D37" s="155"/>
      <c r="E37" s="155"/>
      <c r="F37" s="155"/>
      <c r="G37" s="22"/>
      <c r="H37" s="177">
        <f>0.9+H14-1</f>
        <v>0.10000000000000009</v>
      </c>
      <c r="I37" s="177"/>
      <c r="J37" s="177"/>
      <c r="K37" s="38"/>
      <c r="L37" s="177">
        <f>0.9+L14-1</f>
        <v>0.1499999999999999</v>
      </c>
      <c r="M37" s="177"/>
      <c r="N37" s="177"/>
      <c r="O37" s="38"/>
      <c r="P37" s="177">
        <f>0.9+P14-1</f>
        <v>0.25</v>
      </c>
      <c r="Q37" s="177"/>
      <c r="R37" s="177"/>
      <c r="S37" s="39"/>
      <c r="T37" s="177">
        <f>0.9+T14-1</f>
        <v>0.3500000000000001</v>
      </c>
      <c r="U37" s="177"/>
      <c r="V37" s="177"/>
    </row>
    <row r="38" spans="1:22" ht="15" customHeight="1">
      <c r="A38" s="156"/>
      <c r="B38" s="156"/>
      <c r="C38" s="156"/>
      <c r="D38" s="156"/>
      <c r="E38" s="156"/>
      <c r="F38" s="156"/>
      <c r="G38" s="22"/>
      <c r="H38" s="178"/>
      <c r="I38" s="178"/>
      <c r="J38" s="178"/>
      <c r="K38" s="38"/>
      <c r="L38" s="178"/>
      <c r="M38" s="178"/>
      <c r="N38" s="178"/>
      <c r="O38" s="38"/>
      <c r="P38" s="178"/>
      <c r="Q38" s="178"/>
      <c r="R38" s="178"/>
      <c r="S38" s="39"/>
      <c r="T38" s="178"/>
      <c r="U38" s="178"/>
      <c r="V38" s="178"/>
    </row>
    <row r="39" spans="1:22" ht="15" customHeight="1">
      <c r="A39" s="156"/>
      <c r="B39" s="156"/>
      <c r="C39" s="156"/>
      <c r="D39" s="156"/>
      <c r="E39" s="156"/>
      <c r="F39" s="156"/>
      <c r="G39" s="22"/>
      <c r="H39" s="178"/>
      <c r="I39" s="178"/>
      <c r="J39" s="178"/>
      <c r="K39" s="38"/>
      <c r="L39" s="178"/>
      <c r="M39" s="178"/>
      <c r="N39" s="178"/>
      <c r="O39" s="38"/>
      <c r="P39" s="178"/>
      <c r="Q39" s="178"/>
      <c r="R39" s="178"/>
      <c r="S39" s="39"/>
      <c r="T39" s="178"/>
      <c r="U39" s="178"/>
      <c r="V39" s="178"/>
    </row>
    <row r="40" spans="1:22" ht="15" customHeight="1" thickBot="1">
      <c r="A40" s="157"/>
      <c r="B40" s="157"/>
      <c r="C40" s="157"/>
      <c r="D40" s="157"/>
      <c r="E40" s="157"/>
      <c r="F40" s="157"/>
      <c r="G40" s="22"/>
      <c r="H40" s="179"/>
      <c r="I40" s="179"/>
      <c r="J40" s="179"/>
      <c r="K40" s="40"/>
      <c r="L40" s="179"/>
      <c r="M40" s="179"/>
      <c r="N40" s="179"/>
      <c r="O40" s="40"/>
      <c r="P40" s="179"/>
      <c r="Q40" s="179"/>
      <c r="R40" s="179"/>
      <c r="S40" s="39"/>
      <c r="T40" s="179"/>
      <c r="U40" s="179"/>
      <c r="V40" s="179"/>
    </row>
    <row r="41" spans="1:22" ht="15" customHeight="1" thickBot="1">
      <c r="A41" s="37"/>
      <c r="B41" s="37"/>
      <c r="C41" s="37"/>
      <c r="D41" s="37"/>
      <c r="E41" s="37"/>
      <c r="F41" s="37"/>
      <c r="G41" s="2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1"/>
      <c r="U41" s="41"/>
      <c r="V41" s="41"/>
    </row>
    <row r="42" spans="1:22" ht="15" customHeight="1">
      <c r="A42" s="155" t="s">
        <v>24</v>
      </c>
      <c r="B42" s="155"/>
      <c r="C42" s="155"/>
      <c r="D42" s="155"/>
      <c r="E42" s="155"/>
      <c r="F42" s="155"/>
      <c r="G42" s="22"/>
      <c r="H42" s="177">
        <f>1-0.5*H32-0.4*(2*H32+H27)-0.1*(1+H32+H27)</f>
        <v>0.18499999999999997</v>
      </c>
      <c r="I42" s="177"/>
      <c r="J42" s="177"/>
      <c r="K42" s="38"/>
      <c r="L42" s="177">
        <f>1-0.5*L32-0.4*(2*L32+L27)-0.1*(1+L32+L27)</f>
        <v>0.2549999999999999</v>
      </c>
      <c r="M42" s="177"/>
      <c r="N42" s="177"/>
      <c r="O42" s="38"/>
      <c r="P42" s="177">
        <f>1-0.5*P32-0.4*(2*P32+P27)-0.1*(1+P32+P27)</f>
        <v>0.34999999999999987</v>
      </c>
      <c r="Q42" s="177"/>
      <c r="R42" s="177"/>
      <c r="S42" s="39"/>
      <c r="T42" s="177">
        <f>1-0.5*T32-0.4*(2*T32+T27)-0.1*(1+T32+T27)</f>
        <v>0.44499999999999995</v>
      </c>
      <c r="U42" s="177"/>
      <c r="V42" s="177"/>
    </row>
    <row r="43" spans="1:22" ht="15" customHeight="1">
      <c r="A43" s="156"/>
      <c r="B43" s="156"/>
      <c r="C43" s="156"/>
      <c r="D43" s="156"/>
      <c r="E43" s="156"/>
      <c r="F43" s="156"/>
      <c r="G43" s="22"/>
      <c r="H43" s="178"/>
      <c r="I43" s="178"/>
      <c r="J43" s="178"/>
      <c r="K43" s="38"/>
      <c r="L43" s="178"/>
      <c r="M43" s="178"/>
      <c r="N43" s="178"/>
      <c r="O43" s="38"/>
      <c r="P43" s="178"/>
      <c r="Q43" s="178"/>
      <c r="R43" s="178"/>
      <c r="S43" s="39"/>
      <c r="T43" s="178"/>
      <c r="U43" s="178"/>
      <c r="V43" s="178"/>
    </row>
    <row r="44" spans="1:22" ht="15" customHeight="1">
      <c r="A44" s="156"/>
      <c r="B44" s="156"/>
      <c r="C44" s="156"/>
      <c r="D44" s="156"/>
      <c r="E44" s="156"/>
      <c r="F44" s="156"/>
      <c r="G44" s="22"/>
      <c r="H44" s="178"/>
      <c r="I44" s="178"/>
      <c r="J44" s="178"/>
      <c r="K44" s="38"/>
      <c r="L44" s="178"/>
      <c r="M44" s="178"/>
      <c r="N44" s="178"/>
      <c r="O44" s="38"/>
      <c r="P44" s="178"/>
      <c r="Q44" s="178"/>
      <c r="R44" s="178"/>
      <c r="S44" s="39"/>
      <c r="T44" s="178"/>
      <c r="U44" s="178"/>
      <c r="V44" s="178"/>
    </row>
    <row r="45" spans="1:22" ht="15" customHeight="1" thickBot="1">
      <c r="A45" s="157"/>
      <c r="B45" s="157"/>
      <c r="C45" s="157"/>
      <c r="D45" s="157"/>
      <c r="E45" s="157"/>
      <c r="F45" s="157"/>
      <c r="G45" s="22"/>
      <c r="H45" s="179"/>
      <c r="I45" s="179"/>
      <c r="J45" s="179"/>
      <c r="K45" s="40"/>
      <c r="L45" s="179"/>
      <c r="M45" s="179"/>
      <c r="N45" s="179"/>
      <c r="O45" s="40"/>
      <c r="P45" s="179"/>
      <c r="Q45" s="179"/>
      <c r="R45" s="179"/>
      <c r="S45" s="39"/>
      <c r="T45" s="179"/>
      <c r="U45" s="179"/>
      <c r="V45" s="179"/>
    </row>
    <row r="46" spans="1:22" ht="15" customHeight="1" thickBot="1">
      <c r="A46" s="37"/>
      <c r="B46" s="37"/>
      <c r="C46" s="37"/>
      <c r="D46" s="37"/>
      <c r="E46" s="37"/>
      <c r="F46" s="37"/>
      <c r="G46" s="20"/>
      <c r="H46" s="43"/>
      <c r="I46" s="43"/>
      <c r="J46" s="43"/>
      <c r="K46" s="41"/>
      <c r="L46" s="43"/>
      <c r="M46" s="43"/>
      <c r="N46" s="43"/>
      <c r="O46" s="41"/>
      <c r="P46" s="43"/>
      <c r="Q46" s="43"/>
      <c r="R46" s="43"/>
      <c r="S46" s="42"/>
      <c r="T46" s="43"/>
      <c r="U46" s="43"/>
      <c r="V46" s="43"/>
    </row>
    <row r="47" spans="1:22" ht="15" customHeight="1">
      <c r="A47" s="174" t="s">
        <v>25</v>
      </c>
      <c r="B47" s="174"/>
      <c r="C47" s="174"/>
      <c r="D47" s="174"/>
      <c r="E47" s="174"/>
      <c r="F47" s="174"/>
      <c r="G47" s="44"/>
      <c r="H47" s="180">
        <f>1-0.5*H32-0.4*(2*H32+H27)-0.09*(2*H32+2*H27+H23)-0.01*(1+H32+H27+H23)</f>
        <v>0.188</v>
      </c>
      <c r="I47" s="180"/>
      <c r="J47" s="180"/>
      <c r="K47" s="45"/>
      <c r="L47" s="180">
        <f>1-0.5*L32-0.4*(2*L32+L27)-0.09*(2*L32+2*L27+L23)-0.01*(1+L32+L27+L23)</f>
        <v>0.25949999999999995</v>
      </c>
      <c r="M47" s="180"/>
      <c r="N47" s="180"/>
      <c r="O47" s="45"/>
      <c r="P47" s="180">
        <f>1-0.5*P32-0.4*(2*P32+P27)-0.09*(2*P32+2*P27+P23)-0.01*(1+P32+P27+P23)</f>
        <v>0.35849999999999993</v>
      </c>
      <c r="Q47" s="180"/>
      <c r="R47" s="180"/>
      <c r="S47" s="46"/>
      <c r="T47" s="180">
        <f>1-0.5*T32-0.4*(2*T32+T27)-0.09*(2*T32+2*T27+T23)-0.01*(1+T32+T27+T23)</f>
        <v>0.4575</v>
      </c>
      <c r="U47" s="180"/>
      <c r="V47" s="180"/>
    </row>
    <row r="48" spans="1:22" ht="15" customHeight="1">
      <c r="A48" s="175"/>
      <c r="B48" s="175"/>
      <c r="C48" s="175"/>
      <c r="D48" s="175"/>
      <c r="E48" s="175"/>
      <c r="F48" s="175"/>
      <c r="G48" s="44"/>
      <c r="H48" s="181"/>
      <c r="I48" s="181"/>
      <c r="J48" s="181"/>
      <c r="K48" s="45"/>
      <c r="L48" s="181"/>
      <c r="M48" s="181"/>
      <c r="N48" s="181"/>
      <c r="O48" s="45"/>
      <c r="P48" s="181"/>
      <c r="Q48" s="181"/>
      <c r="R48" s="181"/>
      <c r="S48" s="46"/>
      <c r="T48" s="181"/>
      <c r="U48" s="181"/>
      <c r="V48" s="181"/>
    </row>
    <row r="49" spans="1:22" ht="15" customHeight="1">
      <c r="A49" s="175"/>
      <c r="B49" s="175"/>
      <c r="C49" s="175"/>
      <c r="D49" s="175"/>
      <c r="E49" s="175"/>
      <c r="F49" s="175"/>
      <c r="G49" s="44"/>
      <c r="H49" s="181"/>
      <c r="I49" s="181"/>
      <c r="J49" s="181"/>
      <c r="K49" s="45"/>
      <c r="L49" s="181"/>
      <c r="M49" s="181"/>
      <c r="N49" s="181"/>
      <c r="O49" s="45"/>
      <c r="P49" s="181"/>
      <c r="Q49" s="181"/>
      <c r="R49" s="181"/>
      <c r="S49" s="46"/>
      <c r="T49" s="181"/>
      <c r="U49" s="181"/>
      <c r="V49" s="181"/>
    </row>
    <row r="50" spans="1:22" ht="15" customHeight="1" thickBot="1">
      <c r="A50" s="176"/>
      <c r="B50" s="176"/>
      <c r="C50" s="176"/>
      <c r="D50" s="176"/>
      <c r="E50" s="176"/>
      <c r="F50" s="176"/>
      <c r="G50" s="44"/>
      <c r="H50" s="182"/>
      <c r="I50" s="182"/>
      <c r="J50" s="182"/>
      <c r="K50" s="47"/>
      <c r="L50" s="182"/>
      <c r="M50" s="182"/>
      <c r="N50" s="182"/>
      <c r="O50" s="47"/>
      <c r="P50" s="182"/>
      <c r="Q50" s="182"/>
      <c r="R50" s="182"/>
      <c r="S50" s="46"/>
      <c r="T50" s="182"/>
      <c r="U50" s="182"/>
      <c r="V50" s="182"/>
    </row>
    <row r="51" spans="1:22" ht="15" customHeight="1" thickBot="1">
      <c r="A51" s="3"/>
      <c r="B51" s="3"/>
      <c r="C51" s="3"/>
      <c r="D51" s="3"/>
      <c r="E51" s="3"/>
      <c r="F51" s="3"/>
      <c r="G51" s="3"/>
      <c r="H51" s="20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3"/>
    </row>
    <row r="52" spans="1:22" ht="15" customHeight="1">
      <c r="A52" s="146" t="s">
        <v>26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8"/>
    </row>
    <row r="53" spans="1:22" ht="15" customHeight="1" thickBot="1">
      <c r="A53" s="15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4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8:21" ht="19.5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8:21" ht="19.5" customHeight="1">
      <c r="H61" s="26"/>
      <c r="I61" s="2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8:21" ht="19.5" customHeight="1"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8:21" ht="19.5" customHeight="1"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8:21" ht="19.5" customHeight="1">
      <c r="H64" s="26"/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8:21" ht="19.5" customHeight="1">
      <c r="H65" s="26"/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8:21" ht="19.5" customHeight="1"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8:21" ht="19.5" customHeight="1"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8:21" ht="19.5" customHeight="1"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8:21" ht="19.5" customHeight="1"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9.5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9.5" customHeight="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9.5" customHeight="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9.5" customHeight="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9.5" customHeight="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9.5" customHeight="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9.5" customHeight="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9.5" customHeight="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9.5" customHeight="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9.5" customHeight="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0:21" ht="12.75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0:21" ht="12.75"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0:21" ht="12.75"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0:21" ht="12.75"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0:21" ht="12.75"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0:21" ht="12.75"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0:21" ht="12.75"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10:21" ht="12.75"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0:21" ht="12.75"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0:21" ht="12.75"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</sheetData>
  <sheetProtection/>
  <mergeCells count="47">
    <mergeCell ref="P47:R50"/>
    <mergeCell ref="H27:J30"/>
    <mergeCell ref="P37:R40"/>
    <mergeCell ref="H42:J45"/>
    <mergeCell ref="L42:N45"/>
    <mergeCell ref="L32:N35"/>
    <mergeCell ref="A52:V53"/>
    <mergeCell ref="H37:J40"/>
    <mergeCell ref="L37:N40"/>
    <mergeCell ref="T37:V40"/>
    <mergeCell ref="A37:F40"/>
    <mergeCell ref="P42:R45"/>
    <mergeCell ref="T42:V45"/>
    <mergeCell ref="T47:V50"/>
    <mergeCell ref="H47:J50"/>
    <mergeCell ref="L47:N50"/>
    <mergeCell ref="A47:F50"/>
    <mergeCell ref="A42:F45"/>
    <mergeCell ref="A2:V4"/>
    <mergeCell ref="L23:N25"/>
    <mergeCell ref="T7:V12"/>
    <mergeCell ref="L7:N12"/>
    <mergeCell ref="H7:J12"/>
    <mergeCell ref="H19:J21"/>
    <mergeCell ref="T19:V21"/>
    <mergeCell ref="A9:F12"/>
    <mergeCell ref="P7:R12"/>
    <mergeCell ref="H14:J17"/>
    <mergeCell ref="T14:V17"/>
    <mergeCell ref="L14:N17"/>
    <mergeCell ref="A14:F17"/>
    <mergeCell ref="P14:R17"/>
    <mergeCell ref="T32:V35"/>
    <mergeCell ref="T23:V25"/>
    <mergeCell ref="T27:V30"/>
    <mergeCell ref="H32:J35"/>
    <mergeCell ref="L27:N30"/>
    <mergeCell ref="P23:R25"/>
    <mergeCell ref="H23:J25"/>
    <mergeCell ref="P27:R30"/>
    <mergeCell ref="P32:R35"/>
    <mergeCell ref="L19:N21"/>
    <mergeCell ref="A19:F21"/>
    <mergeCell ref="P19:R21"/>
    <mergeCell ref="A23:F25"/>
    <mergeCell ref="A27:F30"/>
    <mergeCell ref="A32:F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9"/>
  <sheetViews>
    <sheetView zoomScalePageLayoutView="0" workbookViewId="0" topLeftCell="A49">
      <selection activeCell="A2" sqref="A2:Z53"/>
    </sheetView>
  </sheetViews>
  <sheetFormatPr defaultColWidth="11.421875" defaultRowHeight="12.75"/>
  <cols>
    <col min="1" max="6" width="5.421875" style="0" customWidth="1"/>
    <col min="7" max="26" width="4.7109375" style="0" customWidth="1"/>
    <col min="27" max="27" width="10.7109375" style="0" customWidth="1"/>
  </cols>
  <sheetData>
    <row r="1" ht="19.5" customHeight="1" thickBot="1"/>
    <row r="2" spans="1:26" ht="15" customHeight="1" thickTop="1">
      <c r="A2" s="99" t="s">
        <v>47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thickTop="1">
      <c r="A7" s="3"/>
      <c r="B7" s="3"/>
      <c r="C7" s="3"/>
      <c r="D7" s="3"/>
      <c r="E7" s="3"/>
      <c r="F7" s="3"/>
      <c r="G7" s="3"/>
      <c r="H7" s="132" t="s">
        <v>4</v>
      </c>
      <c r="I7" s="133"/>
      <c r="J7" s="134"/>
      <c r="K7" s="4"/>
      <c r="L7" s="132" t="s">
        <v>5</v>
      </c>
      <c r="M7" s="133"/>
      <c r="N7" s="134"/>
      <c r="O7" s="4"/>
      <c r="P7" s="132" t="s">
        <v>6</v>
      </c>
      <c r="Q7" s="133"/>
      <c r="R7" s="134"/>
      <c r="S7" s="4"/>
      <c r="T7" s="132" t="s">
        <v>7</v>
      </c>
      <c r="U7" s="133"/>
      <c r="V7" s="134"/>
      <c r="W7" s="5"/>
      <c r="X7" s="132" t="s">
        <v>32</v>
      </c>
      <c r="Y7" s="133"/>
      <c r="Z7" s="134"/>
    </row>
    <row r="8" spans="1:26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4"/>
      <c r="T8" s="135"/>
      <c r="U8" s="136"/>
      <c r="V8" s="137"/>
      <c r="W8" s="5"/>
      <c r="X8" s="135"/>
      <c r="Y8" s="136"/>
      <c r="Z8" s="137"/>
    </row>
    <row r="9" spans="1:26" ht="15" customHeight="1" thickTop="1">
      <c r="A9" s="104" t="s">
        <v>0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4"/>
      <c r="T9" s="135"/>
      <c r="U9" s="136"/>
      <c r="V9" s="137"/>
      <c r="W9" s="5"/>
      <c r="X9" s="135"/>
      <c r="Y9" s="136"/>
      <c r="Z9" s="137"/>
    </row>
    <row r="10" spans="1:26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4"/>
      <c r="T10" s="135"/>
      <c r="U10" s="136"/>
      <c r="V10" s="137"/>
      <c r="W10" s="5"/>
      <c r="X10" s="135"/>
      <c r="Y10" s="136"/>
      <c r="Z10" s="137"/>
    </row>
    <row r="11" spans="1:26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4"/>
      <c r="T11" s="135"/>
      <c r="U11" s="136"/>
      <c r="V11" s="137"/>
      <c r="W11" s="5"/>
      <c r="X11" s="135"/>
      <c r="Y11" s="136"/>
      <c r="Z11" s="137"/>
    </row>
    <row r="12" spans="1:26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4"/>
      <c r="T12" s="138"/>
      <c r="U12" s="139"/>
      <c r="V12" s="140"/>
      <c r="W12" s="5"/>
      <c r="X12" s="138"/>
      <c r="Y12" s="139"/>
      <c r="Z12" s="140"/>
    </row>
    <row r="13" spans="1:26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3"/>
      <c r="M13" s="3"/>
      <c r="N13" s="6"/>
      <c r="O13" s="6"/>
      <c r="P13" s="6"/>
      <c r="Q13" s="6"/>
      <c r="R13" s="3"/>
      <c r="S13" s="6"/>
      <c r="T13" s="6"/>
      <c r="U13" s="6"/>
      <c r="V13" s="3"/>
      <c r="W13" s="6"/>
      <c r="X13" s="6"/>
      <c r="Y13" s="6"/>
      <c r="Z13" s="3"/>
    </row>
    <row r="14" spans="1:26" ht="15" customHeight="1" thickTop="1">
      <c r="A14" s="65" t="s">
        <v>29</v>
      </c>
      <c r="B14" s="66"/>
      <c r="C14" s="66"/>
      <c r="D14" s="66"/>
      <c r="E14" s="66"/>
      <c r="F14" s="67"/>
      <c r="G14" s="3"/>
      <c r="H14" s="114">
        <v>0.3</v>
      </c>
      <c r="I14" s="115"/>
      <c r="J14" s="116"/>
      <c r="K14" s="7"/>
      <c r="L14" s="114">
        <v>0.5</v>
      </c>
      <c r="M14" s="115"/>
      <c r="N14" s="116"/>
      <c r="O14" s="7"/>
      <c r="P14" s="114">
        <v>0.6</v>
      </c>
      <c r="Q14" s="115"/>
      <c r="R14" s="116"/>
      <c r="S14" s="7"/>
      <c r="T14" s="114">
        <v>0.7</v>
      </c>
      <c r="U14" s="115"/>
      <c r="V14" s="116"/>
      <c r="W14" s="8"/>
      <c r="X14" s="114">
        <v>0.9</v>
      </c>
      <c r="Y14" s="115"/>
      <c r="Z14" s="116"/>
    </row>
    <row r="15" spans="1:26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7"/>
      <c r="T15" s="117"/>
      <c r="U15" s="118"/>
      <c r="V15" s="119"/>
      <c r="W15" s="8"/>
      <c r="X15" s="117"/>
      <c r="Y15" s="118"/>
      <c r="Z15" s="119"/>
    </row>
    <row r="16" spans="1:26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0"/>
      <c r="M16" s="121"/>
      <c r="N16" s="122"/>
      <c r="O16" s="9"/>
      <c r="P16" s="120"/>
      <c r="Q16" s="121"/>
      <c r="R16" s="122"/>
      <c r="S16" s="9"/>
      <c r="T16" s="120"/>
      <c r="U16" s="121"/>
      <c r="V16" s="122"/>
      <c r="W16" s="8"/>
      <c r="X16" s="120"/>
      <c r="Y16" s="121"/>
      <c r="Z16" s="122"/>
    </row>
    <row r="17" spans="1:26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3"/>
      <c r="M17" s="124"/>
      <c r="N17" s="125"/>
      <c r="O17" s="9"/>
      <c r="P17" s="123"/>
      <c r="Q17" s="124"/>
      <c r="R17" s="125"/>
      <c r="S17" s="9"/>
      <c r="T17" s="123"/>
      <c r="U17" s="124"/>
      <c r="V17" s="125"/>
      <c r="W17" s="8"/>
      <c r="X17" s="123"/>
      <c r="Y17" s="124"/>
      <c r="Z17" s="125"/>
    </row>
    <row r="18" spans="1:26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"/>
      <c r="X18" s="10"/>
      <c r="Y18" s="10"/>
      <c r="Z18" s="10"/>
    </row>
    <row r="19" spans="1:26" ht="15" customHeight="1" thickBot="1">
      <c r="A19" s="165" t="s">
        <v>1</v>
      </c>
      <c r="B19" s="166"/>
      <c r="C19" s="166"/>
      <c r="D19" s="166"/>
      <c r="E19" s="166"/>
      <c r="F19" s="167"/>
      <c r="G19" s="11"/>
      <c r="H19" s="161">
        <v>0.1</v>
      </c>
      <c r="I19" s="161"/>
      <c r="J19" s="161"/>
      <c r="K19" s="12"/>
      <c r="L19" s="161">
        <v>0.2</v>
      </c>
      <c r="M19" s="161"/>
      <c r="N19" s="161"/>
      <c r="O19" s="12"/>
      <c r="P19" s="161">
        <v>0.25</v>
      </c>
      <c r="Q19" s="161"/>
      <c r="R19" s="161"/>
      <c r="S19" s="12"/>
      <c r="T19" s="161">
        <v>0.35</v>
      </c>
      <c r="U19" s="161"/>
      <c r="V19" s="161"/>
      <c r="W19" s="12"/>
      <c r="X19" s="161">
        <v>0.5</v>
      </c>
      <c r="Y19" s="161"/>
      <c r="Z19" s="161"/>
    </row>
    <row r="20" spans="1:26" ht="15" customHeight="1" thickBot="1">
      <c r="A20" s="168"/>
      <c r="B20" s="169"/>
      <c r="C20" s="169"/>
      <c r="D20" s="169"/>
      <c r="E20" s="169"/>
      <c r="F20" s="170"/>
      <c r="G20" s="11"/>
      <c r="H20" s="162"/>
      <c r="I20" s="162"/>
      <c r="J20" s="162"/>
      <c r="K20" s="13"/>
      <c r="L20" s="162"/>
      <c r="M20" s="162"/>
      <c r="N20" s="162"/>
      <c r="O20" s="13"/>
      <c r="P20" s="162"/>
      <c r="Q20" s="162"/>
      <c r="R20" s="162"/>
      <c r="S20" s="13"/>
      <c r="T20" s="162"/>
      <c r="U20" s="162"/>
      <c r="V20" s="162"/>
      <c r="W20" s="13"/>
      <c r="X20" s="162"/>
      <c r="Y20" s="162"/>
      <c r="Z20" s="162"/>
    </row>
    <row r="21" spans="1:26" ht="15" customHeight="1" thickBot="1">
      <c r="A21" s="171"/>
      <c r="B21" s="172"/>
      <c r="C21" s="172"/>
      <c r="D21" s="172"/>
      <c r="E21" s="172"/>
      <c r="F21" s="173"/>
      <c r="G21" s="11"/>
      <c r="H21" s="162"/>
      <c r="I21" s="162"/>
      <c r="J21" s="162"/>
      <c r="K21" s="13"/>
      <c r="L21" s="162"/>
      <c r="M21" s="162"/>
      <c r="N21" s="162"/>
      <c r="O21" s="13"/>
      <c r="P21" s="162"/>
      <c r="Q21" s="162"/>
      <c r="R21" s="162"/>
      <c r="S21" s="13"/>
      <c r="T21" s="162"/>
      <c r="U21" s="162"/>
      <c r="V21" s="162"/>
      <c r="W21" s="13"/>
      <c r="X21" s="162"/>
      <c r="Y21" s="162"/>
      <c r="Z21" s="162"/>
    </row>
    <row r="22" spans="1:26" ht="15" customHeight="1" thickBot="1">
      <c r="A22" s="14"/>
      <c r="B22" s="14"/>
      <c r="C22" s="14"/>
      <c r="D22" s="14"/>
      <c r="E22" s="14"/>
      <c r="F22" s="14"/>
      <c r="G22" s="11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16"/>
      <c r="X22" s="15"/>
      <c r="Y22" s="15"/>
      <c r="Z22" s="15"/>
    </row>
    <row r="23" spans="1:26" ht="15" customHeight="1" thickBot="1">
      <c r="A23" s="165" t="s">
        <v>2</v>
      </c>
      <c r="B23" s="166"/>
      <c r="C23" s="166"/>
      <c r="D23" s="166"/>
      <c r="E23" s="166"/>
      <c r="F23" s="167"/>
      <c r="G23" s="11"/>
      <c r="H23" s="163">
        <v>0.2</v>
      </c>
      <c r="I23" s="163"/>
      <c r="J23" s="163"/>
      <c r="K23" s="17"/>
      <c r="L23" s="163">
        <v>0.3</v>
      </c>
      <c r="M23" s="163"/>
      <c r="N23" s="163"/>
      <c r="O23" s="17"/>
      <c r="P23" s="163">
        <v>0.35</v>
      </c>
      <c r="Q23" s="163"/>
      <c r="R23" s="163"/>
      <c r="S23" s="17"/>
      <c r="T23" s="163">
        <v>0.35</v>
      </c>
      <c r="U23" s="163"/>
      <c r="V23" s="163"/>
      <c r="W23" s="17"/>
      <c r="X23" s="163">
        <v>0.4</v>
      </c>
      <c r="Y23" s="163"/>
      <c r="Z23" s="163"/>
    </row>
    <row r="24" spans="1:26" ht="15" customHeight="1" thickBot="1">
      <c r="A24" s="168"/>
      <c r="B24" s="169"/>
      <c r="C24" s="169"/>
      <c r="D24" s="169"/>
      <c r="E24" s="169"/>
      <c r="F24" s="170"/>
      <c r="G24" s="11"/>
      <c r="H24" s="164"/>
      <c r="I24" s="164"/>
      <c r="J24" s="164"/>
      <c r="K24" s="18"/>
      <c r="L24" s="164"/>
      <c r="M24" s="164"/>
      <c r="N24" s="164"/>
      <c r="O24" s="18"/>
      <c r="P24" s="164"/>
      <c r="Q24" s="164"/>
      <c r="R24" s="164"/>
      <c r="S24" s="18"/>
      <c r="T24" s="164"/>
      <c r="U24" s="164"/>
      <c r="V24" s="164"/>
      <c r="W24" s="18"/>
      <c r="X24" s="164"/>
      <c r="Y24" s="164"/>
      <c r="Z24" s="164"/>
    </row>
    <row r="25" spans="1:26" ht="15" customHeight="1" thickBot="1">
      <c r="A25" s="171"/>
      <c r="B25" s="172"/>
      <c r="C25" s="172"/>
      <c r="D25" s="172"/>
      <c r="E25" s="172"/>
      <c r="F25" s="173"/>
      <c r="G25" s="11"/>
      <c r="H25" s="164"/>
      <c r="I25" s="164"/>
      <c r="J25" s="164"/>
      <c r="K25" s="18"/>
      <c r="L25" s="164"/>
      <c r="M25" s="164"/>
      <c r="N25" s="164"/>
      <c r="O25" s="18"/>
      <c r="P25" s="164"/>
      <c r="Q25" s="164"/>
      <c r="R25" s="164"/>
      <c r="S25" s="18"/>
      <c r="T25" s="164"/>
      <c r="U25" s="164"/>
      <c r="V25" s="164"/>
      <c r="W25" s="18"/>
      <c r="X25" s="164"/>
      <c r="Y25" s="164"/>
      <c r="Z25" s="164"/>
    </row>
    <row r="26" spans="1:26" ht="15" customHeight="1" thickBot="1">
      <c r="A26" s="3"/>
      <c r="B26" s="3"/>
      <c r="C26" s="3"/>
      <c r="D26" s="3"/>
      <c r="E26" s="3"/>
      <c r="F26" s="3"/>
      <c r="G26" s="3"/>
      <c r="H26" s="3"/>
      <c r="I26" s="3"/>
      <c r="J26" s="6"/>
      <c r="K26" s="6"/>
      <c r="L26" s="3"/>
      <c r="M26" s="3"/>
      <c r="N26" s="6"/>
      <c r="O26" s="6"/>
      <c r="P26" s="6"/>
      <c r="Q26" s="6"/>
      <c r="R26" s="3"/>
      <c r="S26" s="6"/>
      <c r="T26" s="6"/>
      <c r="U26" s="6"/>
      <c r="V26" s="3"/>
      <c r="W26" s="6"/>
      <c r="X26" s="6"/>
      <c r="Y26" s="6"/>
      <c r="Z26" s="3"/>
    </row>
    <row r="27" spans="1:26" ht="15" customHeight="1" thickTop="1">
      <c r="A27" s="65" t="s">
        <v>30</v>
      </c>
      <c r="B27" s="66"/>
      <c r="C27" s="66"/>
      <c r="D27" s="66"/>
      <c r="E27" s="66"/>
      <c r="F27" s="67"/>
      <c r="G27" s="3"/>
      <c r="H27" s="77">
        <v>0.45</v>
      </c>
      <c r="I27" s="78"/>
      <c r="J27" s="79"/>
      <c r="K27" s="19"/>
      <c r="L27" s="77">
        <v>0.4</v>
      </c>
      <c r="M27" s="78"/>
      <c r="N27" s="79"/>
      <c r="O27" s="19"/>
      <c r="P27" s="77">
        <v>0.35</v>
      </c>
      <c r="Q27" s="78"/>
      <c r="R27" s="79"/>
      <c r="S27" s="19"/>
      <c r="T27" s="77">
        <v>0.25</v>
      </c>
      <c r="U27" s="78"/>
      <c r="V27" s="79"/>
      <c r="W27" s="8"/>
      <c r="X27" s="77">
        <v>0.05</v>
      </c>
      <c r="Y27" s="78"/>
      <c r="Z27" s="79"/>
    </row>
    <row r="28" spans="1:26" ht="15" customHeight="1">
      <c r="A28" s="68"/>
      <c r="B28" s="69"/>
      <c r="C28" s="69"/>
      <c r="D28" s="69"/>
      <c r="E28" s="69"/>
      <c r="F28" s="70"/>
      <c r="G28" s="3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19"/>
      <c r="T28" s="80"/>
      <c r="U28" s="81"/>
      <c r="V28" s="82"/>
      <c r="W28" s="8"/>
      <c r="X28" s="80"/>
      <c r="Y28" s="81"/>
      <c r="Z28" s="82"/>
    </row>
    <row r="29" spans="1:26" ht="15" customHeight="1">
      <c r="A29" s="71"/>
      <c r="B29" s="72"/>
      <c r="C29" s="72"/>
      <c r="D29" s="72"/>
      <c r="E29" s="72"/>
      <c r="F29" s="73"/>
      <c r="G29" s="3"/>
      <c r="H29" s="83"/>
      <c r="I29" s="84"/>
      <c r="J29" s="85"/>
      <c r="K29" s="2"/>
      <c r="L29" s="83"/>
      <c r="M29" s="84"/>
      <c r="N29" s="85"/>
      <c r="O29" s="2"/>
      <c r="P29" s="83"/>
      <c r="Q29" s="84"/>
      <c r="R29" s="85"/>
      <c r="S29" s="2"/>
      <c r="T29" s="83"/>
      <c r="U29" s="84"/>
      <c r="V29" s="85"/>
      <c r="W29" s="8"/>
      <c r="X29" s="83"/>
      <c r="Y29" s="84"/>
      <c r="Z29" s="85"/>
    </row>
    <row r="30" spans="1:26" ht="15" customHeight="1" thickBot="1">
      <c r="A30" s="74"/>
      <c r="B30" s="75"/>
      <c r="C30" s="75"/>
      <c r="D30" s="75"/>
      <c r="E30" s="75"/>
      <c r="F30" s="76"/>
      <c r="G30" s="3"/>
      <c r="H30" s="86"/>
      <c r="I30" s="87"/>
      <c r="J30" s="88"/>
      <c r="K30" s="2"/>
      <c r="L30" s="86"/>
      <c r="M30" s="87"/>
      <c r="N30" s="88"/>
      <c r="O30" s="2"/>
      <c r="P30" s="86"/>
      <c r="Q30" s="87"/>
      <c r="R30" s="88"/>
      <c r="S30" s="2"/>
      <c r="T30" s="86"/>
      <c r="U30" s="87"/>
      <c r="V30" s="88"/>
      <c r="W30" s="8"/>
      <c r="X30" s="86"/>
      <c r="Y30" s="87"/>
      <c r="Z30" s="88"/>
    </row>
    <row r="31" spans="1:26" ht="15" customHeight="1" thickBot="1" thickTop="1">
      <c r="A31" s="3"/>
      <c r="B31" s="3"/>
      <c r="C31" s="3"/>
      <c r="D31" s="3"/>
      <c r="E31" s="3"/>
      <c r="F31" s="3"/>
      <c r="G31" s="3"/>
      <c r="H31" s="3"/>
      <c r="I31" s="3"/>
      <c r="J31" s="6"/>
      <c r="K31" s="6"/>
      <c r="L31" s="3"/>
      <c r="M31" s="3"/>
      <c r="N31" s="6"/>
      <c r="O31" s="6"/>
      <c r="P31" s="6"/>
      <c r="Q31" s="6"/>
      <c r="R31" s="3"/>
      <c r="S31" s="6"/>
      <c r="T31" s="6"/>
      <c r="U31" s="6"/>
      <c r="V31" s="3"/>
      <c r="W31" s="6"/>
      <c r="X31" s="6"/>
      <c r="Y31" s="6"/>
      <c r="Z31" s="3"/>
    </row>
    <row r="32" spans="1:26" ht="15" customHeight="1" thickTop="1">
      <c r="A32" s="65" t="s">
        <v>31</v>
      </c>
      <c r="B32" s="66"/>
      <c r="C32" s="66"/>
      <c r="D32" s="66"/>
      <c r="E32" s="66"/>
      <c r="F32" s="67"/>
      <c r="G32" s="3"/>
      <c r="H32" s="77">
        <v>0.25</v>
      </c>
      <c r="I32" s="78"/>
      <c r="J32" s="79"/>
      <c r="K32" s="19"/>
      <c r="L32" s="77">
        <v>0.1</v>
      </c>
      <c r="M32" s="78"/>
      <c r="N32" s="79"/>
      <c r="O32" s="19"/>
      <c r="P32" s="77">
        <v>0.05</v>
      </c>
      <c r="Q32" s="78"/>
      <c r="R32" s="79"/>
      <c r="S32" s="19"/>
      <c r="T32" s="77">
        <v>0.05</v>
      </c>
      <c r="U32" s="78"/>
      <c r="V32" s="79"/>
      <c r="W32" s="8"/>
      <c r="X32" s="77">
        <v>0.05</v>
      </c>
      <c r="Y32" s="78"/>
      <c r="Z32" s="79"/>
    </row>
    <row r="33" spans="1:26" ht="15" customHeight="1">
      <c r="A33" s="68"/>
      <c r="B33" s="69"/>
      <c r="C33" s="69"/>
      <c r="D33" s="69"/>
      <c r="E33" s="69"/>
      <c r="F33" s="70"/>
      <c r="G33" s="3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19"/>
      <c r="T33" s="80"/>
      <c r="U33" s="81"/>
      <c r="V33" s="82"/>
      <c r="W33" s="8"/>
      <c r="X33" s="80"/>
      <c r="Y33" s="81"/>
      <c r="Z33" s="82"/>
    </row>
    <row r="34" spans="1:26" ht="15" customHeight="1">
      <c r="A34" s="71"/>
      <c r="B34" s="72"/>
      <c r="C34" s="72"/>
      <c r="D34" s="72"/>
      <c r="E34" s="72"/>
      <c r="F34" s="73"/>
      <c r="G34" s="3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2"/>
      <c r="T34" s="83"/>
      <c r="U34" s="84"/>
      <c r="V34" s="85"/>
      <c r="W34" s="8"/>
      <c r="X34" s="83"/>
      <c r="Y34" s="84"/>
      <c r="Z34" s="85"/>
    </row>
    <row r="35" spans="1:26" ht="15" customHeight="1" thickBot="1">
      <c r="A35" s="74"/>
      <c r="B35" s="75"/>
      <c r="C35" s="75"/>
      <c r="D35" s="75"/>
      <c r="E35" s="75"/>
      <c r="F35" s="76"/>
      <c r="G35" s="3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2"/>
      <c r="T35" s="86"/>
      <c r="U35" s="87"/>
      <c r="V35" s="88"/>
      <c r="W35" s="8"/>
      <c r="X35" s="86"/>
      <c r="Y35" s="87"/>
      <c r="Z35" s="88"/>
    </row>
    <row r="36" spans="1:26" ht="15" customHeight="1" thickBot="1" thickTop="1">
      <c r="A36" s="3"/>
      <c r="B36" s="3"/>
      <c r="C36" s="3"/>
      <c r="D36" s="3"/>
      <c r="E36" s="3"/>
      <c r="F36" s="3"/>
      <c r="G36" s="3"/>
      <c r="H36" s="20"/>
      <c r="I36" s="20"/>
      <c r="J36" s="21"/>
      <c r="K36" s="21"/>
      <c r="L36" s="20"/>
      <c r="M36" s="2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3"/>
    </row>
    <row r="37" spans="1:26" ht="15" customHeight="1">
      <c r="A37" s="155" t="s">
        <v>23</v>
      </c>
      <c r="B37" s="155"/>
      <c r="C37" s="155"/>
      <c r="D37" s="155"/>
      <c r="E37" s="155"/>
      <c r="F37" s="155"/>
      <c r="G37" s="22"/>
      <c r="H37" s="177">
        <f>0.9+H14-1</f>
        <v>0.19999999999999996</v>
      </c>
      <c r="I37" s="177"/>
      <c r="J37" s="177"/>
      <c r="K37" s="38"/>
      <c r="L37" s="177">
        <f>0.9+L14-1</f>
        <v>0.3999999999999999</v>
      </c>
      <c r="M37" s="177"/>
      <c r="N37" s="177"/>
      <c r="O37" s="38"/>
      <c r="P37" s="177">
        <f>0.9+P14-1</f>
        <v>0.5</v>
      </c>
      <c r="Q37" s="177"/>
      <c r="R37" s="177"/>
      <c r="S37" s="38"/>
      <c r="T37" s="177">
        <f>0.9+T14-1</f>
        <v>0.6000000000000001</v>
      </c>
      <c r="U37" s="177"/>
      <c r="V37" s="177"/>
      <c r="W37" s="38"/>
      <c r="X37" s="177">
        <f>0.9+X14-1</f>
        <v>0.8</v>
      </c>
      <c r="Y37" s="177"/>
      <c r="Z37" s="177"/>
    </row>
    <row r="38" spans="1:26" ht="15" customHeight="1">
      <c r="A38" s="156"/>
      <c r="B38" s="156"/>
      <c r="C38" s="156"/>
      <c r="D38" s="156"/>
      <c r="E38" s="156"/>
      <c r="F38" s="156"/>
      <c r="G38" s="22"/>
      <c r="H38" s="178"/>
      <c r="I38" s="178"/>
      <c r="J38" s="178"/>
      <c r="K38" s="38"/>
      <c r="L38" s="178"/>
      <c r="M38" s="178"/>
      <c r="N38" s="178"/>
      <c r="O38" s="38"/>
      <c r="P38" s="178"/>
      <c r="Q38" s="178"/>
      <c r="R38" s="178"/>
      <c r="S38" s="38"/>
      <c r="T38" s="178"/>
      <c r="U38" s="178"/>
      <c r="V38" s="178"/>
      <c r="W38" s="38"/>
      <c r="X38" s="178"/>
      <c r="Y38" s="178"/>
      <c r="Z38" s="178"/>
    </row>
    <row r="39" spans="1:26" ht="15" customHeight="1">
      <c r="A39" s="156"/>
      <c r="B39" s="156"/>
      <c r="C39" s="156"/>
      <c r="D39" s="156"/>
      <c r="E39" s="156"/>
      <c r="F39" s="156"/>
      <c r="G39" s="22"/>
      <c r="H39" s="178"/>
      <c r="I39" s="178"/>
      <c r="J39" s="178"/>
      <c r="K39" s="38"/>
      <c r="L39" s="178"/>
      <c r="M39" s="178"/>
      <c r="N39" s="178"/>
      <c r="O39" s="38"/>
      <c r="P39" s="178"/>
      <c r="Q39" s="178"/>
      <c r="R39" s="178"/>
      <c r="S39" s="38"/>
      <c r="T39" s="178"/>
      <c r="U39" s="178"/>
      <c r="V39" s="178"/>
      <c r="W39" s="38"/>
      <c r="X39" s="178"/>
      <c r="Y39" s="178"/>
      <c r="Z39" s="178"/>
    </row>
    <row r="40" spans="1:26" ht="15" customHeight="1" thickBot="1">
      <c r="A40" s="157"/>
      <c r="B40" s="157"/>
      <c r="C40" s="157"/>
      <c r="D40" s="157"/>
      <c r="E40" s="157"/>
      <c r="F40" s="157"/>
      <c r="G40" s="22"/>
      <c r="H40" s="179"/>
      <c r="I40" s="179"/>
      <c r="J40" s="179"/>
      <c r="K40" s="40"/>
      <c r="L40" s="179"/>
      <c r="M40" s="179"/>
      <c r="N40" s="179"/>
      <c r="O40" s="40"/>
      <c r="P40" s="179"/>
      <c r="Q40" s="179"/>
      <c r="R40" s="179"/>
      <c r="S40" s="40"/>
      <c r="T40" s="179"/>
      <c r="U40" s="179"/>
      <c r="V40" s="179"/>
      <c r="W40" s="40"/>
      <c r="X40" s="179"/>
      <c r="Y40" s="179"/>
      <c r="Z40" s="179"/>
    </row>
    <row r="41" spans="1:26" ht="15" customHeight="1" thickBot="1">
      <c r="A41" s="37"/>
      <c r="B41" s="37"/>
      <c r="C41" s="37"/>
      <c r="D41" s="37"/>
      <c r="E41" s="37"/>
      <c r="F41" s="37"/>
      <c r="G41" s="2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" customHeight="1">
      <c r="A42" s="155" t="s">
        <v>24</v>
      </c>
      <c r="B42" s="155"/>
      <c r="C42" s="155"/>
      <c r="D42" s="155"/>
      <c r="E42" s="155"/>
      <c r="F42" s="155"/>
      <c r="G42" s="22"/>
      <c r="H42" s="177">
        <f>1-0.5*H32-0.4*(2*H32+H27)-0.1*(1+H32+H27)</f>
        <v>0.32499999999999996</v>
      </c>
      <c r="I42" s="177"/>
      <c r="J42" s="177"/>
      <c r="K42" s="38"/>
      <c r="L42" s="177">
        <f>1-0.5*L32-0.4*(2*L32+L27)-0.1*(1+L32+L27)</f>
        <v>0.5599999999999999</v>
      </c>
      <c r="M42" s="177"/>
      <c r="N42" s="177"/>
      <c r="O42" s="38"/>
      <c r="P42" s="177">
        <f>1-0.5*P32-0.4*(2*P32+P27)-0.1*(1+P32+P27)</f>
        <v>0.6549999999999999</v>
      </c>
      <c r="Q42" s="177"/>
      <c r="R42" s="177"/>
      <c r="S42" s="38"/>
      <c r="T42" s="177">
        <f>1-0.5*T32-0.4*(2*T32+T27)-0.1*(1+T32+T27)</f>
        <v>0.705</v>
      </c>
      <c r="U42" s="177"/>
      <c r="V42" s="177"/>
      <c r="W42" s="38"/>
      <c r="X42" s="177">
        <f>1-0.5*X32-0.4*(2*X32+X27)-0.1*(1+X32+X27)</f>
        <v>0.8049999999999999</v>
      </c>
      <c r="Y42" s="177"/>
      <c r="Z42" s="177"/>
    </row>
    <row r="43" spans="1:26" ht="15" customHeight="1">
      <c r="A43" s="156"/>
      <c r="B43" s="156"/>
      <c r="C43" s="156"/>
      <c r="D43" s="156"/>
      <c r="E43" s="156"/>
      <c r="F43" s="156"/>
      <c r="G43" s="22"/>
      <c r="H43" s="178"/>
      <c r="I43" s="178"/>
      <c r="J43" s="178"/>
      <c r="K43" s="38"/>
      <c r="L43" s="178"/>
      <c r="M43" s="178"/>
      <c r="N43" s="178"/>
      <c r="O43" s="38"/>
      <c r="P43" s="178"/>
      <c r="Q43" s="178"/>
      <c r="R43" s="178"/>
      <c r="S43" s="38"/>
      <c r="T43" s="178"/>
      <c r="U43" s="178"/>
      <c r="V43" s="178"/>
      <c r="W43" s="38"/>
      <c r="X43" s="178"/>
      <c r="Y43" s="178"/>
      <c r="Z43" s="178"/>
    </row>
    <row r="44" spans="1:26" ht="15" customHeight="1">
      <c r="A44" s="156"/>
      <c r="B44" s="156"/>
      <c r="C44" s="156"/>
      <c r="D44" s="156"/>
      <c r="E44" s="156"/>
      <c r="F44" s="156"/>
      <c r="G44" s="22"/>
      <c r="H44" s="178"/>
      <c r="I44" s="178"/>
      <c r="J44" s="178"/>
      <c r="K44" s="38"/>
      <c r="L44" s="178"/>
      <c r="M44" s="178"/>
      <c r="N44" s="178"/>
      <c r="O44" s="38"/>
      <c r="P44" s="178"/>
      <c r="Q44" s="178"/>
      <c r="R44" s="178"/>
      <c r="S44" s="38"/>
      <c r="T44" s="178"/>
      <c r="U44" s="178"/>
      <c r="V44" s="178"/>
      <c r="W44" s="38"/>
      <c r="X44" s="178"/>
      <c r="Y44" s="178"/>
      <c r="Z44" s="178"/>
    </row>
    <row r="45" spans="1:26" ht="15" customHeight="1" thickBot="1">
      <c r="A45" s="157"/>
      <c r="B45" s="157"/>
      <c r="C45" s="157"/>
      <c r="D45" s="157"/>
      <c r="E45" s="157"/>
      <c r="F45" s="157"/>
      <c r="G45" s="22"/>
      <c r="H45" s="179"/>
      <c r="I45" s="179"/>
      <c r="J45" s="179"/>
      <c r="K45" s="40"/>
      <c r="L45" s="179"/>
      <c r="M45" s="179"/>
      <c r="N45" s="179"/>
      <c r="O45" s="40"/>
      <c r="P45" s="179"/>
      <c r="Q45" s="179"/>
      <c r="R45" s="179"/>
      <c r="S45" s="40"/>
      <c r="T45" s="179"/>
      <c r="U45" s="179"/>
      <c r="V45" s="179"/>
      <c r="W45" s="40"/>
      <c r="X45" s="179"/>
      <c r="Y45" s="179"/>
      <c r="Z45" s="179"/>
    </row>
    <row r="46" spans="1:26" ht="15" customHeight="1" thickBot="1">
      <c r="A46" s="37"/>
      <c r="B46" s="37"/>
      <c r="C46" s="37"/>
      <c r="D46" s="37"/>
      <c r="E46" s="37"/>
      <c r="F46" s="37"/>
      <c r="G46" s="20"/>
      <c r="H46" s="43"/>
      <c r="I46" s="43"/>
      <c r="J46" s="43"/>
      <c r="K46" s="41"/>
      <c r="L46" s="43"/>
      <c r="M46" s="43"/>
      <c r="N46" s="43"/>
      <c r="O46" s="41"/>
      <c r="P46" s="43"/>
      <c r="Q46" s="43"/>
      <c r="R46" s="43"/>
      <c r="S46" s="41"/>
      <c r="T46" s="43"/>
      <c r="U46" s="43"/>
      <c r="V46" s="43"/>
      <c r="W46" s="41"/>
      <c r="X46" s="43"/>
      <c r="Y46" s="43"/>
      <c r="Z46" s="43"/>
    </row>
    <row r="47" spans="1:26" ht="15" customHeight="1">
      <c r="A47" s="174" t="s">
        <v>25</v>
      </c>
      <c r="B47" s="174"/>
      <c r="C47" s="174"/>
      <c r="D47" s="174"/>
      <c r="E47" s="174"/>
      <c r="F47" s="174"/>
      <c r="G47" s="44"/>
      <c r="H47" s="180">
        <f>1-0.5*H32-0.4*(2*H32+H27)-0.09*(2*H32+2*H27+H23)-0.01*(1+H32+H27+H23)</f>
        <v>0.33199999999999996</v>
      </c>
      <c r="I47" s="180"/>
      <c r="J47" s="180"/>
      <c r="K47" s="38"/>
      <c r="L47" s="180">
        <f>1-0.5*L32-0.4*(2*L32+L27)-0.09*(2*L32+2*L27+L23)-0.01*(1+L32+L27+L23)</f>
        <v>0.575</v>
      </c>
      <c r="M47" s="180"/>
      <c r="N47" s="180"/>
      <c r="O47" s="38"/>
      <c r="P47" s="180">
        <f>1-0.5*P32-0.4*(2*P32+P27)-0.09*(2*P32+2*P27+P23)-0.01*(1+P32+P27+P23)</f>
        <v>0.6739999999999999</v>
      </c>
      <c r="Q47" s="180"/>
      <c r="R47" s="180"/>
      <c r="S47" s="38"/>
      <c r="T47" s="180">
        <f>1-0.5*T32-0.4*(2*T32+T27)-0.09*(2*T32+2*T27+T23)-0.01*(1+T32+T27+T23)</f>
        <v>0.733</v>
      </c>
      <c r="U47" s="180"/>
      <c r="V47" s="180"/>
      <c r="W47" s="38"/>
      <c r="X47" s="180">
        <f>1-0.5*X32-0.4*(2*X32+X27)-0.09*(2*X32+2*X27+X23)-0.01*(1+X32+X27+X23)</f>
        <v>0.8459999999999999</v>
      </c>
      <c r="Y47" s="180"/>
      <c r="Z47" s="180"/>
    </row>
    <row r="48" spans="1:26" ht="15" customHeight="1">
      <c r="A48" s="175"/>
      <c r="B48" s="175"/>
      <c r="C48" s="175"/>
      <c r="D48" s="175"/>
      <c r="E48" s="175"/>
      <c r="F48" s="175"/>
      <c r="G48" s="44"/>
      <c r="H48" s="181"/>
      <c r="I48" s="181"/>
      <c r="J48" s="181"/>
      <c r="K48" s="38"/>
      <c r="L48" s="181"/>
      <c r="M48" s="181"/>
      <c r="N48" s="181"/>
      <c r="O48" s="38"/>
      <c r="P48" s="181"/>
      <c r="Q48" s="181"/>
      <c r="R48" s="181"/>
      <c r="S48" s="38"/>
      <c r="T48" s="181"/>
      <c r="U48" s="181"/>
      <c r="V48" s="181"/>
      <c r="W48" s="38"/>
      <c r="X48" s="181"/>
      <c r="Y48" s="181"/>
      <c r="Z48" s="181"/>
    </row>
    <row r="49" spans="1:26" ht="15" customHeight="1">
      <c r="A49" s="175"/>
      <c r="B49" s="175"/>
      <c r="C49" s="175"/>
      <c r="D49" s="175"/>
      <c r="E49" s="175"/>
      <c r="F49" s="175"/>
      <c r="G49" s="44"/>
      <c r="H49" s="181"/>
      <c r="I49" s="181"/>
      <c r="J49" s="181"/>
      <c r="K49" s="38"/>
      <c r="L49" s="181"/>
      <c r="M49" s="181"/>
      <c r="N49" s="181"/>
      <c r="O49" s="38"/>
      <c r="P49" s="181"/>
      <c r="Q49" s="181"/>
      <c r="R49" s="181"/>
      <c r="S49" s="38"/>
      <c r="T49" s="181"/>
      <c r="U49" s="181"/>
      <c r="V49" s="181"/>
      <c r="W49" s="38"/>
      <c r="X49" s="181"/>
      <c r="Y49" s="181"/>
      <c r="Z49" s="181"/>
    </row>
    <row r="50" spans="1:26" ht="15" customHeight="1" thickBot="1">
      <c r="A50" s="176"/>
      <c r="B50" s="176"/>
      <c r="C50" s="176"/>
      <c r="D50" s="176"/>
      <c r="E50" s="176"/>
      <c r="F50" s="176"/>
      <c r="G50" s="44"/>
      <c r="H50" s="182"/>
      <c r="I50" s="182"/>
      <c r="J50" s="182"/>
      <c r="K50" s="40"/>
      <c r="L50" s="182"/>
      <c r="M50" s="182"/>
      <c r="N50" s="182"/>
      <c r="O50" s="40"/>
      <c r="P50" s="182"/>
      <c r="Q50" s="182"/>
      <c r="R50" s="182"/>
      <c r="S50" s="40"/>
      <c r="T50" s="182"/>
      <c r="U50" s="182"/>
      <c r="V50" s="182"/>
      <c r="W50" s="40"/>
      <c r="X50" s="182"/>
      <c r="Y50" s="182"/>
      <c r="Z50" s="182"/>
    </row>
    <row r="51" spans="1:26" ht="15" customHeight="1" thickBot="1">
      <c r="A51" s="48"/>
      <c r="B51" s="48"/>
      <c r="C51" s="48"/>
      <c r="D51" s="48"/>
      <c r="E51" s="48"/>
      <c r="F51" s="48"/>
      <c r="G51" s="20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2"/>
      <c r="X51" s="41"/>
      <c r="Y51" s="41"/>
      <c r="Z51" s="41"/>
    </row>
    <row r="52" spans="1:26" ht="15" customHeight="1">
      <c r="A52" s="146" t="s">
        <v>26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8"/>
    </row>
    <row r="53" spans="1:26" ht="15" customHeight="1" thickBot="1">
      <c r="A53" s="15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4"/>
    </row>
    <row r="54" spans="8:25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8:25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8:25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8:25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8:25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8:25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8:25" ht="19.5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8:25" ht="19.5" customHeight="1">
      <c r="H61" s="26"/>
      <c r="I61" s="2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8:25" ht="19.5" customHeight="1"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8:25" ht="19.5" customHeight="1"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8:25" ht="19.5" customHeight="1">
      <c r="H64" s="26"/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8:25" ht="19.5" customHeight="1">
      <c r="H65" s="26"/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8:25" ht="19.5" customHeight="1"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8:25" ht="19.5" customHeight="1"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8:25" ht="19.5" customHeight="1"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8:25" ht="19.5" customHeight="1"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0:25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0:25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0:25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0:25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0:25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0:25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0:25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0:25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0:25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0:25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0:25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0:25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0:25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0:25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0:25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0:25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0:25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0:25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0:25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0:25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0:25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0:25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0:25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0:25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0:25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0:25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0:25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0:25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0:25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0:25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0:25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0:25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0:25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0:25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0:25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0:25" ht="19.5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0:25" ht="19.5" customHeight="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0:25" ht="19.5" customHeight="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0:25" ht="19.5" customHeight="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0:25" ht="19.5" customHeight="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0:25" ht="19.5" customHeight="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0:25" ht="19.5" customHeight="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0:25" ht="19.5" customHeight="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0:25" ht="19.5" customHeight="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0:25" ht="19.5" customHeight="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0:25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0:25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0:25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0:25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0:25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0:25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0:25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0:25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0:25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0:25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0:25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0:25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0:25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0:25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0:25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0:25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0:25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0:25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0:25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0:25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0:25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0:25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0:25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0:25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0:25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0:25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0:25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0:25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0:25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0:25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0:25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0:25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0:25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0:25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0:25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0:25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0:25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0:25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0:25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0:25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0:25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0:25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0:25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0:25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0:25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0:25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0:25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0:25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0:25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0:25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0:25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0:25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0:25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0:25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0:25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10:25" ht="12.75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 spans="10:25" ht="12.75"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0:25" ht="12.75"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 spans="10:25" ht="12.75"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10:25" ht="12.75"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0:25" ht="12.75"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10:25" ht="12.75"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0:25" ht="12.75"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 spans="10:25" ht="12.75"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 spans="10:25" ht="12.75"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</sheetData>
  <sheetProtection/>
  <mergeCells count="56">
    <mergeCell ref="P42:R45"/>
    <mergeCell ref="T42:V45"/>
    <mergeCell ref="X42:Z45"/>
    <mergeCell ref="A47:F50"/>
    <mergeCell ref="H47:J50"/>
    <mergeCell ref="L47:N50"/>
    <mergeCell ref="P47:R50"/>
    <mergeCell ref="T47:V50"/>
    <mergeCell ref="X47:Z50"/>
    <mergeCell ref="L7:N12"/>
    <mergeCell ref="L14:N17"/>
    <mergeCell ref="L19:N21"/>
    <mergeCell ref="L23:N25"/>
    <mergeCell ref="T19:V21"/>
    <mergeCell ref="A19:F21"/>
    <mergeCell ref="A23:F25"/>
    <mergeCell ref="H14:J17"/>
    <mergeCell ref="A9:F12"/>
    <mergeCell ref="P7:R12"/>
    <mergeCell ref="X32:Z35"/>
    <mergeCell ref="X23:Z25"/>
    <mergeCell ref="X27:Z30"/>
    <mergeCell ref="H32:J35"/>
    <mergeCell ref="T27:V30"/>
    <mergeCell ref="P19:R21"/>
    <mergeCell ref="P23:R25"/>
    <mergeCell ref="X19:Z21"/>
    <mergeCell ref="H23:J25"/>
    <mergeCell ref="T32:V35"/>
    <mergeCell ref="X14:Z17"/>
    <mergeCell ref="T14:V17"/>
    <mergeCell ref="A14:F17"/>
    <mergeCell ref="P14:R17"/>
    <mergeCell ref="A2:Z4"/>
    <mergeCell ref="T23:V25"/>
    <mergeCell ref="X7:Z12"/>
    <mergeCell ref="T7:V12"/>
    <mergeCell ref="H7:J12"/>
    <mergeCell ref="H19:J21"/>
    <mergeCell ref="H27:J30"/>
    <mergeCell ref="L27:N30"/>
    <mergeCell ref="L32:N35"/>
    <mergeCell ref="A27:F30"/>
    <mergeCell ref="A32:F35"/>
    <mergeCell ref="P27:R30"/>
    <mergeCell ref="P32:R35"/>
    <mergeCell ref="A52:Z53"/>
    <mergeCell ref="H37:J40"/>
    <mergeCell ref="T37:V40"/>
    <mergeCell ref="X37:Z40"/>
    <mergeCell ref="A37:F40"/>
    <mergeCell ref="L37:N40"/>
    <mergeCell ref="P37:R40"/>
    <mergeCell ref="A42:F45"/>
    <mergeCell ref="H42:J45"/>
    <mergeCell ref="L42:N45"/>
  </mergeCells>
  <printOptions horizontalCentered="1" verticalCentered="1"/>
  <pageMargins left="0.5905511811023623" right="0.62992125984251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80"/>
  <sheetViews>
    <sheetView zoomScalePageLayoutView="0" workbookViewId="0" topLeftCell="A39">
      <selection activeCell="A2" sqref="A2:V54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46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34</v>
      </c>
      <c r="Q7" s="133"/>
      <c r="R7" s="134"/>
      <c r="S7" s="5"/>
      <c r="T7" s="132" t="s">
        <v>35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11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29</v>
      </c>
      <c r="B14" s="66"/>
      <c r="C14" s="66"/>
      <c r="D14" s="66"/>
      <c r="E14" s="66"/>
      <c r="F14" s="67"/>
      <c r="G14" s="3"/>
      <c r="H14" s="114">
        <v>0.25</v>
      </c>
      <c r="I14" s="115"/>
      <c r="J14" s="116"/>
      <c r="K14" s="7"/>
      <c r="L14" s="114">
        <v>0.35</v>
      </c>
      <c r="M14" s="115"/>
      <c r="N14" s="116"/>
      <c r="O14" s="7"/>
      <c r="P14" s="114">
        <v>0.5</v>
      </c>
      <c r="Q14" s="115"/>
      <c r="R14" s="116"/>
      <c r="S14" s="8"/>
      <c r="T14" s="114">
        <v>0.6</v>
      </c>
      <c r="U14" s="115"/>
      <c r="V14" s="116"/>
    </row>
    <row r="15" spans="1:22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8"/>
      <c r="T15" s="117"/>
      <c r="U15" s="118"/>
      <c r="V15" s="119"/>
    </row>
    <row r="16" spans="1:22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6"/>
      <c r="M16" s="127"/>
      <c r="N16" s="128"/>
      <c r="O16" s="29"/>
      <c r="P16" s="120"/>
      <c r="Q16" s="121"/>
      <c r="R16" s="122"/>
      <c r="S16" s="8"/>
      <c r="T16" s="120"/>
      <c r="U16" s="121"/>
      <c r="V16" s="122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9"/>
      <c r="M17" s="130"/>
      <c r="N17" s="131"/>
      <c r="O17" s="29"/>
      <c r="P17" s="123"/>
      <c r="Q17" s="124"/>
      <c r="R17" s="125"/>
      <c r="S17" s="8"/>
      <c r="T17" s="123"/>
      <c r="U17" s="124"/>
      <c r="V17" s="125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98">
        <v>0.07</v>
      </c>
      <c r="I19" s="98"/>
      <c r="J19" s="98"/>
      <c r="K19" s="12"/>
      <c r="L19" s="98">
        <v>0.1</v>
      </c>
      <c r="M19" s="98"/>
      <c r="N19" s="98"/>
      <c r="O19" s="12"/>
      <c r="P19" s="98">
        <v>0.2</v>
      </c>
      <c r="Q19" s="98"/>
      <c r="R19" s="98"/>
      <c r="S19" s="32"/>
      <c r="T19" s="98">
        <v>0.25</v>
      </c>
      <c r="U19" s="98"/>
      <c r="V19" s="98"/>
    </row>
    <row r="20" spans="1:22" ht="15" customHeight="1">
      <c r="A20" s="63"/>
      <c r="B20" s="63"/>
      <c r="C20" s="63"/>
      <c r="D20" s="63"/>
      <c r="E20" s="63"/>
      <c r="F20" s="63"/>
      <c r="G20" s="31"/>
      <c r="H20" s="63"/>
      <c r="I20" s="63"/>
      <c r="J20" s="63"/>
      <c r="K20" s="13"/>
      <c r="L20" s="141"/>
      <c r="M20" s="141"/>
      <c r="N20" s="141"/>
      <c r="O20" s="33"/>
      <c r="P20" s="63"/>
      <c r="Q20" s="63"/>
      <c r="R20" s="63"/>
      <c r="S20" s="34"/>
      <c r="T20" s="63"/>
      <c r="U20" s="63"/>
      <c r="V20" s="63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64"/>
      <c r="I21" s="64"/>
      <c r="J21" s="64"/>
      <c r="K21" s="13"/>
      <c r="L21" s="142"/>
      <c r="M21" s="142"/>
      <c r="N21" s="142"/>
      <c r="O21" s="33"/>
      <c r="P21" s="64"/>
      <c r="Q21" s="64"/>
      <c r="R21" s="64"/>
      <c r="S21" s="34"/>
      <c r="T21" s="64"/>
      <c r="U21" s="64"/>
      <c r="V21" s="64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89">
        <v>0.18</v>
      </c>
      <c r="I23" s="89"/>
      <c r="J23" s="89"/>
      <c r="K23" s="17"/>
      <c r="L23" s="89">
        <v>0.25</v>
      </c>
      <c r="M23" s="89"/>
      <c r="N23" s="89"/>
      <c r="O23" s="17"/>
      <c r="P23" s="89">
        <v>0.3</v>
      </c>
      <c r="Q23" s="89"/>
      <c r="R23" s="89"/>
      <c r="S23" s="32"/>
      <c r="T23" s="89">
        <v>0.35</v>
      </c>
      <c r="U23" s="89"/>
      <c r="V23" s="89"/>
    </row>
    <row r="24" spans="1:22" ht="15" customHeight="1">
      <c r="A24" s="63"/>
      <c r="B24" s="63"/>
      <c r="C24" s="63"/>
      <c r="D24" s="63"/>
      <c r="E24" s="63"/>
      <c r="F24" s="63"/>
      <c r="G24" s="31"/>
      <c r="H24" s="90"/>
      <c r="I24" s="90"/>
      <c r="J24" s="90"/>
      <c r="K24" s="18"/>
      <c r="L24" s="90"/>
      <c r="M24" s="90"/>
      <c r="N24" s="90"/>
      <c r="O24" s="18"/>
      <c r="P24" s="90"/>
      <c r="Q24" s="90"/>
      <c r="R24" s="90"/>
      <c r="S24" s="34"/>
      <c r="T24" s="90"/>
      <c r="U24" s="90"/>
      <c r="V24" s="90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91"/>
      <c r="I25" s="91"/>
      <c r="J25" s="91"/>
      <c r="K25" s="18"/>
      <c r="L25" s="91"/>
      <c r="M25" s="91"/>
      <c r="N25" s="91"/>
      <c r="O25" s="18"/>
      <c r="P25" s="91"/>
      <c r="Q25" s="91"/>
      <c r="R25" s="91"/>
      <c r="S25" s="34"/>
      <c r="T25" s="91"/>
      <c r="U25" s="91"/>
      <c r="V25" s="91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65" t="s">
        <v>30</v>
      </c>
      <c r="B27" s="66"/>
      <c r="C27" s="66"/>
      <c r="D27" s="66"/>
      <c r="E27" s="66"/>
      <c r="F27" s="67"/>
      <c r="G27" s="20"/>
      <c r="H27" s="77">
        <v>0.45</v>
      </c>
      <c r="I27" s="78"/>
      <c r="J27" s="79"/>
      <c r="K27" s="19"/>
      <c r="L27" s="77">
        <v>0.4</v>
      </c>
      <c r="M27" s="78"/>
      <c r="N27" s="79"/>
      <c r="O27" s="19"/>
      <c r="P27" s="77">
        <v>0.3</v>
      </c>
      <c r="Q27" s="78"/>
      <c r="R27" s="79"/>
      <c r="S27" s="8"/>
      <c r="T27" s="77">
        <v>0.25</v>
      </c>
      <c r="U27" s="78"/>
      <c r="V27" s="79"/>
    </row>
    <row r="28" spans="1:22" ht="15" customHeight="1">
      <c r="A28" s="68"/>
      <c r="B28" s="69"/>
      <c r="C28" s="69"/>
      <c r="D28" s="69"/>
      <c r="E28" s="69"/>
      <c r="F28" s="70"/>
      <c r="G28" s="20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8"/>
      <c r="T28" s="80"/>
      <c r="U28" s="81"/>
      <c r="V28" s="82"/>
    </row>
    <row r="29" spans="1:22" ht="15" customHeight="1">
      <c r="A29" s="71"/>
      <c r="B29" s="72"/>
      <c r="C29" s="72"/>
      <c r="D29" s="72"/>
      <c r="E29" s="72"/>
      <c r="F29" s="73"/>
      <c r="G29" s="20"/>
      <c r="H29" s="83"/>
      <c r="I29" s="84"/>
      <c r="J29" s="85"/>
      <c r="K29" s="2"/>
      <c r="L29" s="92"/>
      <c r="M29" s="93"/>
      <c r="N29" s="94"/>
      <c r="O29" s="36"/>
      <c r="P29" s="83"/>
      <c r="Q29" s="84"/>
      <c r="R29" s="85"/>
      <c r="S29" s="8"/>
      <c r="T29" s="83"/>
      <c r="U29" s="84"/>
      <c r="V29" s="85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86"/>
      <c r="I30" s="87"/>
      <c r="J30" s="88"/>
      <c r="K30" s="2"/>
      <c r="L30" s="95"/>
      <c r="M30" s="96"/>
      <c r="N30" s="97"/>
      <c r="O30" s="36"/>
      <c r="P30" s="86"/>
      <c r="Q30" s="87"/>
      <c r="R30" s="88"/>
      <c r="S30" s="8"/>
      <c r="T30" s="86"/>
      <c r="U30" s="87"/>
      <c r="V30" s="88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65" t="s">
        <v>31</v>
      </c>
      <c r="B32" s="66"/>
      <c r="C32" s="66"/>
      <c r="D32" s="66"/>
      <c r="E32" s="66"/>
      <c r="F32" s="67"/>
      <c r="G32" s="20"/>
      <c r="H32" s="77">
        <v>0.3</v>
      </c>
      <c r="I32" s="78"/>
      <c r="J32" s="79"/>
      <c r="K32" s="19"/>
      <c r="L32" s="77">
        <v>0.25</v>
      </c>
      <c r="M32" s="78"/>
      <c r="N32" s="79"/>
      <c r="O32" s="19"/>
      <c r="P32" s="77">
        <v>0.2</v>
      </c>
      <c r="Q32" s="78"/>
      <c r="R32" s="79"/>
      <c r="S32" s="8"/>
      <c r="T32" s="77">
        <v>0.15</v>
      </c>
      <c r="U32" s="78"/>
      <c r="V32" s="79"/>
    </row>
    <row r="33" spans="1:22" ht="15" customHeight="1">
      <c r="A33" s="68"/>
      <c r="B33" s="69"/>
      <c r="C33" s="69"/>
      <c r="D33" s="69"/>
      <c r="E33" s="69"/>
      <c r="F33" s="70"/>
      <c r="G33" s="20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8"/>
      <c r="T33" s="80"/>
      <c r="U33" s="81"/>
      <c r="V33" s="82"/>
    </row>
    <row r="34" spans="1:22" ht="15" customHeight="1">
      <c r="A34" s="71"/>
      <c r="B34" s="72"/>
      <c r="C34" s="72"/>
      <c r="D34" s="72"/>
      <c r="E34" s="72"/>
      <c r="F34" s="73"/>
      <c r="G34" s="20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8"/>
      <c r="T34" s="83"/>
      <c r="U34" s="84"/>
      <c r="V34" s="85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8"/>
      <c r="T35" s="86"/>
      <c r="U35" s="87"/>
      <c r="V35" s="88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155" t="s">
        <v>23</v>
      </c>
      <c r="B37" s="155"/>
      <c r="C37" s="155"/>
      <c r="D37" s="155"/>
      <c r="E37" s="155"/>
      <c r="F37" s="155"/>
      <c r="G37" s="22"/>
      <c r="H37" s="177">
        <f>0.9+H14-1</f>
        <v>0.1499999999999999</v>
      </c>
      <c r="I37" s="177"/>
      <c r="J37" s="177"/>
      <c r="K37" s="38"/>
      <c r="L37" s="177">
        <f>0.9+L14-1</f>
        <v>0.25</v>
      </c>
      <c r="M37" s="177"/>
      <c r="N37" s="177"/>
      <c r="O37" s="38"/>
      <c r="P37" s="177">
        <f>0.9+P14-1</f>
        <v>0.3999999999999999</v>
      </c>
      <c r="Q37" s="177"/>
      <c r="R37" s="177"/>
      <c r="S37" s="39"/>
      <c r="T37" s="177">
        <f>0.9+T14-1</f>
        <v>0.5</v>
      </c>
      <c r="U37" s="177"/>
      <c r="V37" s="177"/>
    </row>
    <row r="38" spans="1:22" ht="15" customHeight="1">
      <c r="A38" s="156"/>
      <c r="B38" s="156"/>
      <c r="C38" s="156"/>
      <c r="D38" s="156"/>
      <c r="E38" s="156"/>
      <c r="F38" s="156"/>
      <c r="G38" s="22"/>
      <c r="H38" s="178"/>
      <c r="I38" s="178"/>
      <c r="J38" s="178"/>
      <c r="K38" s="38"/>
      <c r="L38" s="178"/>
      <c r="M38" s="178"/>
      <c r="N38" s="178"/>
      <c r="O38" s="38"/>
      <c r="P38" s="178"/>
      <c r="Q38" s="178"/>
      <c r="R38" s="178"/>
      <c r="S38" s="39"/>
      <c r="T38" s="178"/>
      <c r="U38" s="178"/>
      <c r="V38" s="178"/>
    </row>
    <row r="39" spans="1:22" ht="15" customHeight="1">
      <c r="A39" s="156"/>
      <c r="B39" s="156"/>
      <c r="C39" s="156"/>
      <c r="D39" s="156"/>
      <c r="E39" s="156"/>
      <c r="F39" s="156"/>
      <c r="G39" s="22"/>
      <c r="H39" s="178"/>
      <c r="I39" s="178"/>
      <c r="J39" s="178"/>
      <c r="K39" s="38"/>
      <c r="L39" s="178"/>
      <c r="M39" s="178"/>
      <c r="N39" s="178"/>
      <c r="O39" s="38"/>
      <c r="P39" s="178"/>
      <c r="Q39" s="178"/>
      <c r="R39" s="178"/>
      <c r="S39" s="39"/>
      <c r="T39" s="178"/>
      <c r="U39" s="178"/>
      <c r="V39" s="178"/>
    </row>
    <row r="40" spans="1:22" ht="15" customHeight="1" thickBot="1">
      <c r="A40" s="157"/>
      <c r="B40" s="157"/>
      <c r="C40" s="157"/>
      <c r="D40" s="157"/>
      <c r="E40" s="157"/>
      <c r="F40" s="157"/>
      <c r="G40" s="22"/>
      <c r="H40" s="179"/>
      <c r="I40" s="179"/>
      <c r="J40" s="179"/>
      <c r="K40" s="40"/>
      <c r="L40" s="179"/>
      <c r="M40" s="179"/>
      <c r="N40" s="179"/>
      <c r="O40" s="40"/>
      <c r="P40" s="179"/>
      <c r="Q40" s="179"/>
      <c r="R40" s="179"/>
      <c r="S40" s="39"/>
      <c r="T40" s="179"/>
      <c r="U40" s="179"/>
      <c r="V40" s="179"/>
    </row>
    <row r="41" spans="1:22" ht="15" customHeight="1" thickBot="1">
      <c r="A41" s="37"/>
      <c r="B41" s="37"/>
      <c r="C41" s="37"/>
      <c r="D41" s="37"/>
      <c r="E41" s="37"/>
      <c r="F41" s="37"/>
      <c r="G41" s="2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1"/>
      <c r="U41" s="41"/>
      <c r="V41" s="41"/>
    </row>
    <row r="42" spans="1:22" ht="15" customHeight="1">
      <c r="A42" s="155" t="s">
        <v>24</v>
      </c>
      <c r="B42" s="155"/>
      <c r="C42" s="155"/>
      <c r="D42" s="155"/>
      <c r="E42" s="155"/>
      <c r="F42" s="155"/>
      <c r="G42" s="22"/>
      <c r="H42" s="177">
        <f>1-0.5*H32-0.4*(2*H32+H27)-0.1*(1+H32+H27)</f>
        <v>0.2549999999999999</v>
      </c>
      <c r="I42" s="177"/>
      <c r="J42" s="177"/>
      <c r="K42" s="38"/>
      <c r="L42" s="177">
        <f>1-0.5*L32-0.4*(2*L32+L27)-0.1*(1+L32+L27)</f>
        <v>0.34999999999999987</v>
      </c>
      <c r="M42" s="177"/>
      <c r="N42" s="177"/>
      <c r="O42" s="38"/>
      <c r="P42" s="177">
        <f>1-0.5*P32-0.4*(2*P32+P27)-0.1*(1+P32+P27)</f>
        <v>0.4700000000000001</v>
      </c>
      <c r="Q42" s="177"/>
      <c r="R42" s="177"/>
      <c r="S42" s="39"/>
      <c r="T42" s="177">
        <f>1-0.5*T32-0.4*(2*T32+T27)-0.1*(1+T32+T27)</f>
        <v>0.5650000000000001</v>
      </c>
      <c r="U42" s="177"/>
      <c r="V42" s="177"/>
    </row>
    <row r="43" spans="1:22" ht="15" customHeight="1">
      <c r="A43" s="156"/>
      <c r="B43" s="156"/>
      <c r="C43" s="156"/>
      <c r="D43" s="156"/>
      <c r="E43" s="156"/>
      <c r="F43" s="156"/>
      <c r="G43" s="22"/>
      <c r="H43" s="178"/>
      <c r="I43" s="178"/>
      <c r="J43" s="178"/>
      <c r="K43" s="38"/>
      <c r="L43" s="178"/>
      <c r="M43" s="178"/>
      <c r="N43" s="178"/>
      <c r="O43" s="38"/>
      <c r="P43" s="178"/>
      <c r="Q43" s="178"/>
      <c r="R43" s="178"/>
      <c r="S43" s="39"/>
      <c r="T43" s="178"/>
      <c r="U43" s="178"/>
      <c r="V43" s="178"/>
    </row>
    <row r="44" spans="1:22" ht="15" customHeight="1">
      <c r="A44" s="156"/>
      <c r="B44" s="156"/>
      <c r="C44" s="156"/>
      <c r="D44" s="156"/>
      <c r="E44" s="156"/>
      <c r="F44" s="156"/>
      <c r="G44" s="22"/>
      <c r="H44" s="178"/>
      <c r="I44" s="178"/>
      <c r="J44" s="178"/>
      <c r="K44" s="38"/>
      <c r="L44" s="178"/>
      <c r="M44" s="178"/>
      <c r="N44" s="178"/>
      <c r="O44" s="38"/>
      <c r="P44" s="178"/>
      <c r="Q44" s="178"/>
      <c r="R44" s="178"/>
      <c r="S44" s="39"/>
      <c r="T44" s="178"/>
      <c r="U44" s="178"/>
      <c r="V44" s="178"/>
    </row>
    <row r="45" spans="1:22" ht="15" customHeight="1" thickBot="1">
      <c r="A45" s="157"/>
      <c r="B45" s="157"/>
      <c r="C45" s="157"/>
      <c r="D45" s="157"/>
      <c r="E45" s="157"/>
      <c r="F45" s="157"/>
      <c r="G45" s="22"/>
      <c r="H45" s="179"/>
      <c r="I45" s="179"/>
      <c r="J45" s="179"/>
      <c r="K45" s="40"/>
      <c r="L45" s="179"/>
      <c r="M45" s="179"/>
      <c r="N45" s="179"/>
      <c r="O45" s="40"/>
      <c r="P45" s="179"/>
      <c r="Q45" s="179"/>
      <c r="R45" s="179"/>
      <c r="S45" s="39"/>
      <c r="T45" s="179"/>
      <c r="U45" s="179"/>
      <c r="V45" s="179"/>
    </row>
    <row r="46" spans="1:22" ht="15" customHeight="1" thickBot="1">
      <c r="A46" s="37"/>
      <c r="B46" s="37"/>
      <c r="C46" s="37"/>
      <c r="D46" s="37"/>
      <c r="E46" s="37"/>
      <c r="F46" s="37"/>
      <c r="G46" s="20"/>
      <c r="H46" s="43"/>
      <c r="I46" s="43"/>
      <c r="J46" s="43"/>
      <c r="K46" s="41"/>
      <c r="L46" s="43"/>
      <c r="M46" s="43"/>
      <c r="N46" s="43"/>
      <c r="O46" s="41"/>
      <c r="P46" s="43"/>
      <c r="Q46" s="43"/>
      <c r="R46" s="43"/>
      <c r="S46" s="42"/>
      <c r="T46" s="43"/>
      <c r="U46" s="43"/>
      <c r="V46" s="43"/>
    </row>
    <row r="47" spans="1:22" ht="15" customHeight="1">
      <c r="A47" s="174" t="s">
        <v>25</v>
      </c>
      <c r="B47" s="174"/>
      <c r="C47" s="174"/>
      <c r="D47" s="174"/>
      <c r="E47" s="174"/>
      <c r="F47" s="174"/>
      <c r="G47" s="44"/>
      <c r="H47" s="180">
        <f>1-0.5*H32-0.4*(2*H32+H27)-0.09*(2*H32+2*H27+H23)-0.01*(1+H32+H27+H23)</f>
        <v>0.25949999999999995</v>
      </c>
      <c r="I47" s="180"/>
      <c r="J47" s="180"/>
      <c r="K47" s="38"/>
      <c r="L47" s="180">
        <f>1-0.5*L32-0.4*(2*L32+L27)-0.09*(2*L32+2*L27+L23)-0.01*(1+L32+L27+L23)</f>
        <v>0.35649999999999993</v>
      </c>
      <c r="M47" s="180"/>
      <c r="N47" s="180"/>
      <c r="O47" s="38"/>
      <c r="P47" s="180">
        <f>1-0.5*P32-0.4*(2*P32+P27)-0.09*(2*P32+2*P27+P23)-0.01*(1+P32+P27+P23)</f>
        <v>0.4850000000000001</v>
      </c>
      <c r="Q47" s="180"/>
      <c r="R47" s="180"/>
      <c r="S47" s="39"/>
      <c r="T47" s="180">
        <f>1-0.5*T32-0.4*(2*T32+T27)-0.09*(2*T32+2*T27+T23)-0.01*(1+T32+T27+T23)</f>
        <v>0.5840000000000001</v>
      </c>
      <c r="U47" s="180"/>
      <c r="V47" s="180"/>
    </row>
    <row r="48" spans="1:22" ht="15" customHeight="1">
      <c r="A48" s="175"/>
      <c r="B48" s="175"/>
      <c r="C48" s="175"/>
      <c r="D48" s="175"/>
      <c r="E48" s="175"/>
      <c r="F48" s="175"/>
      <c r="G48" s="44"/>
      <c r="H48" s="181"/>
      <c r="I48" s="181"/>
      <c r="J48" s="181"/>
      <c r="K48" s="38"/>
      <c r="L48" s="181"/>
      <c r="M48" s="181"/>
      <c r="N48" s="181"/>
      <c r="O48" s="38"/>
      <c r="P48" s="181"/>
      <c r="Q48" s="181"/>
      <c r="R48" s="181"/>
      <c r="S48" s="39"/>
      <c r="T48" s="181"/>
      <c r="U48" s="181"/>
      <c r="V48" s="181"/>
    </row>
    <row r="49" spans="1:22" ht="15" customHeight="1">
      <c r="A49" s="175"/>
      <c r="B49" s="175"/>
      <c r="C49" s="175"/>
      <c r="D49" s="175"/>
      <c r="E49" s="175"/>
      <c r="F49" s="175"/>
      <c r="G49" s="44"/>
      <c r="H49" s="181"/>
      <c r="I49" s="181"/>
      <c r="J49" s="181"/>
      <c r="K49" s="38"/>
      <c r="L49" s="181"/>
      <c r="M49" s="181"/>
      <c r="N49" s="181"/>
      <c r="O49" s="38"/>
      <c r="P49" s="181"/>
      <c r="Q49" s="181"/>
      <c r="R49" s="181"/>
      <c r="S49" s="39"/>
      <c r="T49" s="181"/>
      <c r="U49" s="181"/>
      <c r="V49" s="181"/>
    </row>
    <row r="50" spans="1:22" ht="15" customHeight="1" thickBot="1">
      <c r="A50" s="176"/>
      <c r="B50" s="176"/>
      <c r="C50" s="176"/>
      <c r="D50" s="176"/>
      <c r="E50" s="176"/>
      <c r="F50" s="176"/>
      <c r="G50" s="44"/>
      <c r="H50" s="182"/>
      <c r="I50" s="182"/>
      <c r="J50" s="182"/>
      <c r="K50" s="40"/>
      <c r="L50" s="182"/>
      <c r="M50" s="182"/>
      <c r="N50" s="182"/>
      <c r="O50" s="40"/>
      <c r="P50" s="182"/>
      <c r="Q50" s="182"/>
      <c r="R50" s="182"/>
      <c r="S50" s="39"/>
      <c r="T50" s="182"/>
      <c r="U50" s="182"/>
      <c r="V50" s="182"/>
    </row>
    <row r="51" spans="1:22" ht="15" customHeight="1" thickBot="1">
      <c r="A51" s="37"/>
      <c r="B51" s="37"/>
      <c r="C51" s="37"/>
      <c r="D51" s="37"/>
      <c r="E51" s="37"/>
      <c r="F51" s="37"/>
      <c r="G51" s="20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41"/>
      <c r="U51" s="41"/>
      <c r="V51" s="41"/>
    </row>
    <row r="52" spans="1:22" ht="15" customHeight="1">
      <c r="A52" s="146" t="s">
        <v>33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8"/>
    </row>
    <row r="53" spans="1:22" ht="15" customHeight="1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1"/>
    </row>
    <row r="54" spans="1:22" ht="15" customHeight="1" thickBot="1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4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8:21" ht="19.5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8:21" ht="19.5" customHeight="1">
      <c r="H61" s="26"/>
      <c r="I61" s="2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8:21" ht="19.5" customHeight="1"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8:21" ht="19.5" customHeight="1"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8:21" ht="19.5" customHeight="1">
      <c r="H64" s="26"/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8:21" ht="19.5" customHeight="1">
      <c r="H65" s="26"/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8:21" ht="19.5" customHeight="1"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8:21" ht="19.5" customHeight="1"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8:21" ht="19.5" customHeight="1"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8:21" ht="19.5" customHeight="1"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8:21" ht="19.5" customHeight="1">
      <c r="H70" s="26"/>
      <c r="I70" s="26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9.5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9.5" customHeight="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9.5" customHeight="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9.5" customHeight="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9.5" customHeight="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9.5" customHeight="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9.5" customHeight="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9.5" customHeight="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9.5" customHeight="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9.5" customHeight="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9.5" customHeight="1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0:21" ht="12.75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0:21" ht="12.75"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0:21" ht="12.75"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0:21" ht="12.75"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0:21" ht="12.75"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0:21" ht="12.75"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0:21" ht="12.75"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10:21" ht="12.75"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0:21" ht="12.75"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0:21" ht="12.75"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  <row r="180" spans="10:21" ht="12.75"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</row>
  </sheetData>
  <sheetProtection/>
  <mergeCells count="47">
    <mergeCell ref="T42:V45"/>
    <mergeCell ref="A47:F50"/>
    <mergeCell ref="H47:J50"/>
    <mergeCell ref="L47:N50"/>
    <mergeCell ref="P47:R50"/>
    <mergeCell ref="T47:V50"/>
    <mergeCell ref="A42:F45"/>
    <mergeCell ref="H42:J45"/>
    <mergeCell ref="L42:N45"/>
    <mergeCell ref="P42:R45"/>
    <mergeCell ref="T32:V35"/>
    <mergeCell ref="T23:V25"/>
    <mergeCell ref="T27:V30"/>
    <mergeCell ref="H32:J35"/>
    <mergeCell ref="L27:N30"/>
    <mergeCell ref="P23:R25"/>
    <mergeCell ref="H23:J25"/>
    <mergeCell ref="P27:R30"/>
    <mergeCell ref="H27:J30"/>
    <mergeCell ref="L19:N21"/>
    <mergeCell ref="A19:F21"/>
    <mergeCell ref="P19:R21"/>
    <mergeCell ref="A23:F25"/>
    <mergeCell ref="T14:V17"/>
    <mergeCell ref="L14:N17"/>
    <mergeCell ref="A14:F17"/>
    <mergeCell ref="P14:R17"/>
    <mergeCell ref="A2:V4"/>
    <mergeCell ref="L23:N25"/>
    <mergeCell ref="T7:V12"/>
    <mergeCell ref="L7:N12"/>
    <mergeCell ref="H7:J12"/>
    <mergeCell ref="H19:J21"/>
    <mergeCell ref="T19:V21"/>
    <mergeCell ref="A9:F12"/>
    <mergeCell ref="P7:R12"/>
    <mergeCell ref="H14:J17"/>
    <mergeCell ref="A27:F30"/>
    <mergeCell ref="P32:R35"/>
    <mergeCell ref="P37:R40"/>
    <mergeCell ref="A52:V54"/>
    <mergeCell ref="H37:J40"/>
    <mergeCell ref="L37:N40"/>
    <mergeCell ref="T37:V40"/>
    <mergeCell ref="A37:F40"/>
    <mergeCell ref="L32:N35"/>
    <mergeCell ref="A32:F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Thomas Piketty</cp:lastModifiedBy>
  <cp:lastPrinted>2013-07-30T09:50:48Z</cp:lastPrinted>
  <dcterms:created xsi:type="dcterms:W3CDTF">2013-01-24T17:25:28Z</dcterms:created>
  <dcterms:modified xsi:type="dcterms:W3CDTF">2013-07-30T09:50:53Z</dcterms:modified>
  <cp:category/>
  <cp:version/>
  <cp:contentType/>
  <cp:contentStatus/>
</cp:coreProperties>
</file>